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" yWindow="312" windowWidth="21828" windowHeight="10860"/>
  </bookViews>
  <sheets>
    <sheet name="Roller;kl.Schlauchboot" sheetId="1" r:id="rId1"/>
  </sheets>
  <calcPr calcId="125725"/>
</workbook>
</file>

<file path=xl/calcChain.xml><?xml version="1.0" encoding="utf-8"?>
<calcChain xmlns="http://schemas.openxmlformats.org/spreadsheetml/2006/main">
  <c r="C82" i="1"/>
  <c r="C76"/>
  <c r="C75"/>
  <c r="C68"/>
  <c r="C65"/>
  <c r="C71" s="1"/>
  <c r="G64"/>
  <c r="I64" s="1"/>
  <c r="G63"/>
  <c r="I63" s="1"/>
  <c r="G62"/>
  <c r="I62" s="1"/>
  <c r="G61"/>
  <c r="I61" s="1"/>
  <c r="G60"/>
  <c r="I60" s="1"/>
  <c r="G59"/>
  <c r="I59" s="1"/>
  <c r="G58"/>
  <c r="I58" s="1"/>
  <c r="G57"/>
  <c r="I57" s="1"/>
  <c r="G56"/>
  <c r="I56" s="1"/>
  <c r="G55"/>
  <c r="I55" s="1"/>
  <c r="G54"/>
  <c r="I54" s="1"/>
  <c r="G53"/>
  <c r="I53" s="1"/>
  <c r="G52"/>
  <c r="I52" s="1"/>
  <c r="G51"/>
  <c r="I51" s="1"/>
  <c r="G50"/>
  <c r="I50" s="1"/>
  <c r="G49"/>
  <c r="I49" s="1"/>
  <c r="G48"/>
  <c r="I48" s="1"/>
  <c r="G47"/>
  <c r="I47" s="1"/>
  <c r="G46"/>
  <c r="I46" s="1"/>
  <c r="G45"/>
  <c r="I45" s="1"/>
  <c r="G44"/>
  <c r="I44" s="1"/>
  <c r="G43"/>
  <c r="I43" s="1"/>
  <c r="G42"/>
  <c r="I42" s="1"/>
  <c r="G41"/>
  <c r="I41" s="1"/>
  <c r="G40"/>
  <c r="I40" s="1"/>
  <c r="G39"/>
  <c r="I39" s="1"/>
  <c r="G38"/>
  <c r="I38" s="1"/>
  <c r="G37"/>
  <c r="I37" s="1"/>
  <c r="G36"/>
  <c r="I36" s="1"/>
  <c r="G35"/>
  <c r="I35" s="1"/>
  <c r="G34"/>
  <c r="I34" s="1"/>
  <c r="G33"/>
  <c r="I33" s="1"/>
  <c r="G32"/>
  <c r="I32" s="1"/>
  <c r="G31"/>
  <c r="I31" s="1"/>
  <c r="G30"/>
  <c r="G65" s="1"/>
  <c r="C85" s="1"/>
  <c r="G26"/>
  <c r="C84" s="1"/>
  <c r="C26"/>
  <c r="C70" s="1"/>
  <c r="I25"/>
  <c r="G25"/>
  <c r="I24"/>
  <c r="G24"/>
  <c r="I23"/>
  <c r="G23"/>
  <c r="I22"/>
  <c r="G22"/>
  <c r="I21"/>
  <c r="I26" s="1"/>
  <c r="C77" s="1"/>
  <c r="G21"/>
  <c r="E11"/>
  <c r="C11"/>
  <c r="C69" s="1"/>
  <c r="C72" s="1"/>
  <c r="B72" s="1"/>
  <c r="C13" l="1"/>
  <c r="C83" s="1"/>
  <c r="C86" s="1"/>
  <c r="B86" s="1"/>
  <c r="I30"/>
  <c r="I65" s="1"/>
  <c r="C78" s="1"/>
  <c r="C79" s="1"/>
  <c r="B79" s="1"/>
</calcChain>
</file>

<file path=xl/sharedStrings.xml><?xml version="1.0" encoding="utf-8"?>
<sst xmlns="http://schemas.openxmlformats.org/spreadsheetml/2006/main" count="345" uniqueCount="99">
  <si>
    <t>Die individuelle Lade-Analyse für Wohnmobile</t>
  </si>
  <si>
    <t>Fahrzeugdaten laut Zulassungsbescheinigung Teil 1</t>
  </si>
  <si>
    <t>Zul. Gesamtgewicht, Ziffer F.1</t>
  </si>
  <si>
    <t>kg</t>
  </si>
  <si>
    <t>Leergewicht, Ziffer G</t>
  </si>
  <si>
    <t>Zul. Achslast vorn, Ziffer 7.1</t>
  </si>
  <si>
    <t>Luftdruck</t>
  </si>
  <si>
    <t>3,8 bar</t>
  </si>
  <si>
    <t>Zul. Achslast hinten, Ziffer 7.2</t>
  </si>
  <si>
    <t>4,25 bar</t>
  </si>
  <si>
    <t>Fahrzeuggewichte auf Waage ermittelt*</t>
  </si>
  <si>
    <r>
      <t xml:space="preserve">Leergewicht </t>
    </r>
    <r>
      <rPr>
        <b/>
        <sz val="10"/>
        <rFont val="Arial"/>
        <family val="2"/>
      </rPr>
      <t>(VA und HA)</t>
    </r>
  </si>
  <si>
    <r>
      <t>Achslast vorn</t>
    </r>
    <r>
      <rPr>
        <b/>
        <sz val="10"/>
        <rFont val="Arial"/>
        <family val="2"/>
      </rPr>
      <t xml:space="preserve"> (VA)</t>
    </r>
  </si>
  <si>
    <r>
      <t xml:space="preserve">Achslast hinten </t>
    </r>
    <r>
      <rPr>
        <b/>
        <sz val="10"/>
        <rFont val="Arial"/>
        <family val="2"/>
      </rPr>
      <t>(HA)</t>
    </r>
  </si>
  <si>
    <t>*Kraftstofftank voll, Frisch- und Abwassertanks entleert, Toilette entleert, keine Ladung und keine Gasflaschen an Bord</t>
  </si>
  <si>
    <t>Fahrzeugmaße ermittelt</t>
  </si>
  <si>
    <t>Radstand</t>
  </si>
  <si>
    <t>cm</t>
  </si>
  <si>
    <t>Fahrer und Passagiere</t>
  </si>
  <si>
    <t>ergibt Zusatzgewicht</t>
  </si>
  <si>
    <t>tatsächliches
Gewicht</t>
  </si>
  <si>
    <t>Abstand
zur VA</t>
  </si>
  <si>
    <t>auf HA von</t>
  </si>
  <si>
    <t>auf VA von</t>
  </si>
  <si>
    <t>Fahrer</t>
  </si>
  <si>
    <t>Beifahrer</t>
  </si>
  <si>
    <t>Mitfahrer Sitzgruppe 1</t>
  </si>
  <si>
    <t>Mitfahrer Sitzgruppe 2</t>
  </si>
  <si>
    <t>Mitfahrer Sitzgruppe 3</t>
  </si>
  <si>
    <t>Summe Passagiere</t>
  </si>
  <si>
    <t>anteilig:</t>
  </si>
  <si>
    <t>Ladung</t>
  </si>
  <si>
    <t>Fahrräder</t>
  </si>
  <si>
    <t>variable Zusatzausrüstung</t>
  </si>
  <si>
    <t>Heck</t>
  </si>
  <si>
    <t>Fahrradträger</t>
  </si>
  <si>
    <t>Standardausrüstung</t>
  </si>
  <si>
    <t>Wega</t>
  </si>
  <si>
    <t>AHK</t>
  </si>
  <si>
    <t>Kleinteile (Besen,Spanngurte,Keile,Polsterungen)</t>
  </si>
  <si>
    <t>Heckgarage</t>
  </si>
  <si>
    <t>2 Tische</t>
  </si>
  <si>
    <t>2 Stühle</t>
  </si>
  <si>
    <t>2 Hocker</t>
  </si>
  <si>
    <r>
      <rPr>
        <sz val="10"/>
        <color rgb="FF0070C0"/>
        <rFont val="Arial"/>
        <family val="2"/>
      </rPr>
      <t>Roller (140kg;170kg)</t>
    </r>
    <r>
      <rPr>
        <sz val="10"/>
        <rFont val="Arial"/>
        <family val="2"/>
      </rPr>
      <t xml:space="preserve"> / </t>
    </r>
    <r>
      <rPr>
        <sz val="10"/>
        <color theme="8"/>
        <rFont val="Arial"/>
        <family val="2"/>
      </rPr>
      <t>kleines Schlauchboot (86kg)</t>
    </r>
  </si>
  <si>
    <t>Fressalien</t>
  </si>
  <si>
    <t>Kühlschrank</t>
  </si>
  <si>
    <t>Luftfederung</t>
  </si>
  <si>
    <t>Hinterachse</t>
  </si>
  <si>
    <t>Geschirr</t>
  </si>
  <si>
    <t>rechtes Fenster hinten-Türe</t>
  </si>
  <si>
    <t>Besteck</t>
  </si>
  <si>
    <t>Bettzeug</t>
  </si>
  <si>
    <t>Markise</t>
  </si>
  <si>
    <t>rechtes Fenster hinten</t>
  </si>
  <si>
    <t>Teppich grün</t>
  </si>
  <si>
    <t>linker Türrahmen</t>
  </si>
  <si>
    <t>Fußabstreifer</t>
  </si>
  <si>
    <t>Türe</t>
  </si>
  <si>
    <t>Solaranlage</t>
  </si>
  <si>
    <t>Wasser</t>
  </si>
  <si>
    <t>rechter Türrahmen</t>
  </si>
  <si>
    <t>Kleidung</t>
  </si>
  <si>
    <t>Taucherausrüstung</t>
  </si>
  <si>
    <t>rechter Türrahmen links</t>
  </si>
  <si>
    <t>Abfalleimer</t>
  </si>
  <si>
    <t>unten Tisch</t>
  </si>
  <si>
    <t>Getränke</t>
  </si>
  <si>
    <t>Backskiste hinten rechtes Fenster vorne</t>
  </si>
  <si>
    <t>sämtliche Kabel</t>
  </si>
  <si>
    <t>Gaskasten</t>
  </si>
  <si>
    <t>Auffahrkeile 2 Stück</t>
  </si>
  <si>
    <t>2 Wohnraumbatterien</t>
  </si>
  <si>
    <t>Backskiste vorne rechtes Fenster vorne</t>
  </si>
  <si>
    <t>Satellitenschüssel</t>
  </si>
  <si>
    <t>hinter Beifahrersitz</t>
  </si>
  <si>
    <t>Gasflasche</t>
  </si>
  <si>
    <t>Fernseher</t>
  </si>
  <si>
    <t>oben Beifahrersitz</t>
  </si>
  <si>
    <t>Gasgrill</t>
  </si>
  <si>
    <t>hinter Fahrersitz</t>
  </si>
  <si>
    <t>Werkzeug+Beschreibungen+Gebrauchsanweisungen</t>
  </si>
  <si>
    <t>Elektr. Heizlüfter</t>
  </si>
  <si>
    <t>voller Tank</t>
  </si>
  <si>
    <t>Motorenöl</t>
  </si>
  <si>
    <t>unter Beifahrersitz</t>
  </si>
  <si>
    <t>Klappspaten</t>
  </si>
  <si>
    <t>Summe Ladung</t>
  </si>
  <si>
    <t>Praxis-Auswertung Gesamtgewicht</t>
  </si>
  <si>
    <t>Zul. Gesamtgewicht</t>
  </si>
  <si>
    <t>minus Leergewicht</t>
  </si>
  <si>
    <t>minus Summe Passagiere</t>
  </si>
  <si>
    <t>minus Summe Ladung</t>
  </si>
  <si>
    <t>Praxis-Auswertung Vorderachse</t>
  </si>
  <si>
    <t>Zul. Achslast vorn</t>
  </si>
  <si>
    <t>minus Achslast vorn</t>
  </si>
  <si>
    <t>Praxis-Auswertung Hinterachse</t>
  </si>
  <si>
    <t>Zul. Achslast hinten</t>
  </si>
  <si>
    <t>minus Achslast hinten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</si>
</sst>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_ ;[Red]\-0\ "/>
    <numFmt numFmtId="165" formatCode="_-* #,##0\ _€_-;\-* #,##0\ _€_-;_-* &quot;-&quot;??\ _€_-;_-@_-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indexed="9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theme="0" tint="-0.499984740745262"/>
      <name val="Arial"/>
      <family val="2"/>
    </font>
    <font>
      <sz val="10"/>
      <color rgb="FF0070C0"/>
      <name val="Arial"/>
      <family val="2"/>
    </font>
    <font>
      <sz val="10"/>
      <color theme="8"/>
      <name val="Arial"/>
      <family val="2"/>
    </font>
    <font>
      <b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1" fillId="2" borderId="0" xfId="1" applyFont="1" applyFill="1"/>
    <xf numFmtId="0" fontId="1" fillId="2" borderId="0" xfId="1" applyFont="1" applyFill="1" applyAlignment="1">
      <alignment horizontal="center"/>
    </xf>
    <xf numFmtId="164" fontId="1" fillId="2" borderId="0" xfId="1" applyNumberFormat="1" applyFont="1" applyFill="1"/>
    <xf numFmtId="0" fontId="1" fillId="2" borderId="0" xfId="1" applyFont="1" applyFill="1" applyAlignment="1">
      <alignment horizontal="center" vertical="center"/>
    </xf>
    <xf numFmtId="0" fontId="2" fillId="3" borderId="0" xfId="1" applyFont="1" applyFill="1"/>
    <xf numFmtId="0" fontId="3" fillId="3" borderId="0" xfId="1" applyFont="1" applyFill="1"/>
    <xf numFmtId="0" fontId="3" fillId="3" borderId="0" xfId="1" applyFont="1" applyFill="1" applyAlignment="1">
      <alignment horizontal="center"/>
    </xf>
    <xf numFmtId="164" fontId="3" fillId="3" borderId="0" xfId="1" applyNumberFormat="1" applyFont="1" applyFill="1"/>
    <xf numFmtId="0" fontId="4" fillId="4" borderId="1" xfId="1" applyFont="1" applyFill="1" applyBorder="1"/>
    <xf numFmtId="0" fontId="1" fillId="4" borderId="2" xfId="1" applyFont="1" applyFill="1" applyBorder="1"/>
    <xf numFmtId="0" fontId="1" fillId="4" borderId="3" xfId="1" applyFont="1" applyFill="1" applyBorder="1" applyAlignment="1">
      <alignment horizontal="center"/>
    </xf>
    <xf numFmtId="0" fontId="1" fillId="5" borderId="4" xfId="1" applyFont="1" applyFill="1" applyBorder="1"/>
    <xf numFmtId="165" fontId="1" fillId="0" borderId="5" xfId="2" applyNumberFormat="1" applyFont="1" applyBorder="1" applyProtection="1">
      <protection locked="0"/>
    </xf>
    <xf numFmtId="0" fontId="1" fillId="5" borderId="6" xfId="1" applyFont="1" applyFill="1" applyBorder="1" applyAlignment="1">
      <alignment horizontal="center"/>
    </xf>
    <xf numFmtId="0" fontId="1" fillId="5" borderId="7" xfId="1" applyFont="1" applyFill="1" applyBorder="1"/>
    <xf numFmtId="165" fontId="1" fillId="0" borderId="8" xfId="2" applyNumberFormat="1" applyFont="1" applyBorder="1" applyProtection="1">
      <protection locked="0"/>
    </xf>
    <xf numFmtId="0" fontId="1" fillId="5" borderId="9" xfId="1" applyFont="1" applyFill="1" applyBorder="1" applyAlignment="1">
      <alignment horizontal="center"/>
    </xf>
    <xf numFmtId="0" fontId="1" fillId="5" borderId="10" xfId="1" applyFont="1" applyFill="1" applyBorder="1"/>
    <xf numFmtId="0" fontId="1" fillId="5" borderId="11" xfId="1" applyFont="1" applyFill="1" applyBorder="1" applyAlignment="1">
      <alignment horizontal="center"/>
    </xf>
    <xf numFmtId="0" fontId="1" fillId="5" borderId="12" xfId="1" applyFont="1" applyFill="1" applyBorder="1"/>
    <xf numFmtId="165" fontId="1" fillId="0" borderId="13" xfId="2" applyNumberFormat="1" applyFont="1" applyBorder="1" applyProtection="1">
      <protection locked="0"/>
    </xf>
    <xf numFmtId="0" fontId="1" fillId="5" borderId="14" xfId="1" applyFont="1" applyFill="1" applyBorder="1" applyAlignment="1">
      <alignment horizontal="center"/>
    </xf>
    <xf numFmtId="0" fontId="1" fillId="6" borderId="4" xfId="1" applyFont="1" applyFill="1" applyBorder="1"/>
    <xf numFmtId="165" fontId="1" fillId="0" borderId="5" xfId="2" applyNumberFormat="1" applyFont="1" applyFill="1" applyBorder="1" applyProtection="1">
      <protection locked="0"/>
    </xf>
    <xf numFmtId="0" fontId="1" fillId="7" borderId="7" xfId="1" applyFont="1" applyFill="1" applyBorder="1"/>
    <xf numFmtId="165" fontId="1" fillId="0" borderId="8" xfId="2" applyNumberFormat="1" applyFont="1" applyFill="1" applyBorder="1" applyProtection="1">
      <protection locked="0"/>
    </xf>
    <xf numFmtId="0" fontId="1" fillId="8" borderId="15" xfId="1" applyFont="1" applyFill="1" applyBorder="1"/>
    <xf numFmtId="165" fontId="1" fillId="8" borderId="16" xfId="2" applyNumberFormat="1" applyFont="1" applyFill="1" applyBorder="1"/>
    <xf numFmtId="0" fontId="1" fillId="5" borderId="17" xfId="1" applyFont="1" applyFill="1" applyBorder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1" fillId="0" borderId="2" xfId="1" applyFont="1" applyFill="1" applyBorder="1"/>
    <xf numFmtId="0" fontId="1" fillId="0" borderId="3" xfId="1" applyFont="1" applyFill="1" applyBorder="1" applyAlignment="1">
      <alignment horizontal="center"/>
    </xf>
    <xf numFmtId="0" fontId="1" fillId="4" borderId="3" xfId="1" applyFont="1" applyFill="1" applyBorder="1"/>
    <xf numFmtId="164" fontId="4" fillId="4" borderId="1" xfId="1" applyNumberFormat="1" applyFont="1" applyFill="1" applyBorder="1"/>
    <xf numFmtId="164" fontId="1" fillId="4" borderId="2" xfId="1" applyNumberFormat="1" applyFont="1" applyFill="1" applyBorder="1"/>
    <xf numFmtId="0" fontId="4" fillId="2" borderId="0" xfId="1" applyFont="1" applyFill="1"/>
    <xf numFmtId="0" fontId="4" fillId="5" borderId="18" xfId="1" applyFont="1" applyFill="1" applyBorder="1"/>
    <xf numFmtId="0" fontId="4" fillId="6" borderId="19" xfId="1" applyFont="1" applyFill="1" applyBorder="1" applyAlignment="1">
      <alignment wrapText="1"/>
    </xf>
    <xf numFmtId="0" fontId="4" fillId="6" borderId="20" xfId="1" applyFont="1" applyFill="1" applyBorder="1" applyAlignment="1">
      <alignment horizontal="center"/>
    </xf>
    <xf numFmtId="0" fontId="4" fillId="5" borderId="21" xfId="1" applyFont="1" applyFill="1" applyBorder="1" applyAlignment="1">
      <alignment wrapText="1"/>
    </xf>
    <xf numFmtId="0" fontId="4" fillId="5" borderId="22" xfId="1" applyFont="1" applyFill="1" applyBorder="1"/>
    <xf numFmtId="164" fontId="4" fillId="8" borderId="0" xfId="1" applyNumberFormat="1" applyFont="1" applyFill="1" applyBorder="1" applyAlignment="1">
      <alignment horizontal="left"/>
    </xf>
    <xf numFmtId="0" fontId="4" fillId="8" borderId="0" xfId="1" applyFont="1" applyFill="1" applyBorder="1"/>
    <xf numFmtId="164" fontId="4" fillId="7" borderId="10" xfId="1" applyNumberFormat="1" applyFont="1" applyFill="1" applyBorder="1" applyAlignment="1">
      <alignment horizontal="left" wrapText="1"/>
    </xf>
    <xf numFmtId="0" fontId="4" fillId="7" borderId="11" xfId="1" applyFont="1" applyFill="1" applyBorder="1"/>
    <xf numFmtId="0" fontId="4" fillId="2" borderId="0" xfId="1" applyFont="1" applyFill="1" applyAlignment="1">
      <alignment horizontal="center" vertical="center"/>
    </xf>
    <xf numFmtId="0" fontId="1" fillId="5" borderId="23" xfId="1" applyFont="1" applyFill="1" applyBorder="1"/>
    <xf numFmtId="165" fontId="1" fillId="6" borderId="24" xfId="2" applyNumberFormat="1" applyFont="1" applyFill="1" applyBorder="1" applyAlignment="1">
      <alignment horizontal="center"/>
    </xf>
    <xf numFmtId="165" fontId="1" fillId="0" borderId="23" xfId="2" applyNumberFormat="1" applyFont="1" applyBorder="1" applyProtection="1">
      <protection locked="0"/>
    </xf>
    <xf numFmtId="0" fontId="1" fillId="5" borderId="24" xfId="1" applyFont="1" applyFill="1" applyBorder="1"/>
    <xf numFmtId="164" fontId="1" fillId="8" borderId="25" xfId="2" applyNumberFormat="1" applyFont="1" applyFill="1" applyBorder="1"/>
    <xf numFmtId="164" fontId="1" fillId="8" borderId="8" xfId="2" applyNumberFormat="1" applyFont="1" applyFill="1" applyBorder="1" applyAlignment="1">
      <alignment horizontal="center"/>
    </xf>
    <xf numFmtId="164" fontId="1" fillId="7" borderId="23" xfId="2" applyNumberFormat="1" applyFont="1" applyFill="1" applyBorder="1"/>
    <xf numFmtId="164" fontId="1" fillId="7" borderId="24" xfId="2" applyNumberFormat="1" applyFont="1" applyFill="1" applyBorder="1" applyAlignment="1">
      <alignment horizontal="center"/>
    </xf>
    <xf numFmtId="164" fontId="1" fillId="8" borderId="26" xfId="2" applyNumberFormat="1" applyFont="1" applyFill="1" applyBorder="1" applyAlignment="1">
      <alignment horizontal="center"/>
    </xf>
    <xf numFmtId="0" fontId="4" fillId="9" borderId="1" xfId="1" applyFont="1" applyFill="1" applyBorder="1"/>
    <xf numFmtId="165" fontId="4" fillId="6" borderId="27" xfId="2" applyNumberFormat="1" applyFont="1" applyFill="1" applyBorder="1"/>
    <xf numFmtId="165" fontId="4" fillId="6" borderId="28" xfId="2" applyNumberFormat="1" applyFont="1" applyFill="1" applyBorder="1" applyAlignment="1">
      <alignment horizontal="center"/>
    </xf>
    <xf numFmtId="0" fontId="4" fillId="9" borderId="29" xfId="1" applyFont="1" applyFill="1" applyBorder="1"/>
    <xf numFmtId="0" fontId="4" fillId="9" borderId="3" xfId="1" applyFont="1" applyFill="1" applyBorder="1" applyAlignment="1">
      <alignment horizontal="right"/>
    </xf>
    <xf numFmtId="165" fontId="4" fillId="8" borderId="30" xfId="2" applyNumberFormat="1" applyFont="1" applyFill="1" applyBorder="1"/>
    <xf numFmtId="164" fontId="4" fillId="8" borderId="31" xfId="2" applyNumberFormat="1" applyFont="1" applyFill="1" applyBorder="1" applyAlignment="1">
      <alignment horizontal="center"/>
    </xf>
    <xf numFmtId="165" fontId="4" fillId="7" borderId="32" xfId="2" applyNumberFormat="1" applyFont="1" applyFill="1" applyBorder="1"/>
    <xf numFmtId="164" fontId="4" fillId="7" borderId="28" xfId="2" applyNumberFormat="1" applyFont="1" applyFill="1" applyBorder="1" applyAlignment="1">
      <alignment horizontal="center"/>
    </xf>
    <xf numFmtId="165" fontId="1" fillId="2" borderId="0" xfId="2" applyNumberFormat="1" applyFont="1" applyFill="1"/>
    <xf numFmtId="165" fontId="1" fillId="2" borderId="0" xfId="2" applyNumberFormat="1" applyFont="1" applyFill="1" applyAlignment="1">
      <alignment horizontal="center"/>
    </xf>
    <xf numFmtId="165" fontId="1" fillId="4" borderId="2" xfId="2" applyNumberFormat="1" applyFont="1" applyFill="1" applyBorder="1"/>
    <xf numFmtId="0" fontId="1" fillId="0" borderId="23" xfId="1" applyFont="1" applyFill="1" applyBorder="1" applyProtection="1">
      <protection locked="0"/>
    </xf>
    <xf numFmtId="165" fontId="1" fillId="6" borderId="26" xfId="2" applyNumberFormat="1" applyFont="1" applyFill="1" applyBorder="1" applyAlignment="1">
      <alignment horizontal="center"/>
    </xf>
    <xf numFmtId="164" fontId="1" fillId="8" borderId="23" xfId="2" applyNumberFormat="1" applyFont="1" applyFill="1" applyBorder="1"/>
    <xf numFmtId="164" fontId="1" fillId="8" borderId="24" xfId="2" applyNumberFormat="1" applyFont="1" applyFill="1" applyBorder="1" applyAlignment="1">
      <alignment horizontal="center"/>
    </xf>
    <xf numFmtId="164" fontId="1" fillId="7" borderId="24" xfId="1" applyNumberFormat="1" applyFont="1" applyFill="1" applyBorder="1" applyAlignment="1">
      <alignment horizontal="center"/>
    </xf>
    <xf numFmtId="0" fontId="6" fillId="0" borderId="23" xfId="1" applyFont="1" applyFill="1" applyBorder="1" applyProtection="1">
      <protection locked="0"/>
    </xf>
    <xf numFmtId="0" fontId="6" fillId="2" borderId="0" xfId="1" applyFont="1" applyFill="1" applyAlignment="1">
      <alignment horizontal="center" vertical="center"/>
    </xf>
    <xf numFmtId="0" fontId="6" fillId="0" borderId="33" xfId="1" applyFont="1" applyFill="1" applyBorder="1" applyProtection="1">
      <protection locked="0"/>
    </xf>
    <xf numFmtId="165" fontId="1" fillId="0" borderId="16" xfId="2" applyNumberFormat="1" applyFont="1" applyFill="1" applyBorder="1" applyProtection="1">
      <protection locked="0"/>
    </xf>
    <xf numFmtId="165" fontId="1" fillId="6" borderId="34" xfId="2" applyNumberFormat="1" applyFont="1" applyFill="1" applyBorder="1" applyAlignment="1">
      <alignment horizontal="center"/>
    </xf>
    <xf numFmtId="165" fontId="1" fillId="0" borderId="33" xfId="2" applyNumberFormat="1" applyFont="1" applyBorder="1" applyProtection="1">
      <protection locked="0"/>
    </xf>
    <xf numFmtId="0" fontId="1" fillId="5" borderId="35" xfId="1" applyFont="1" applyFill="1" applyBorder="1"/>
    <xf numFmtId="0" fontId="1" fillId="0" borderId="33" xfId="1" applyFont="1" applyFill="1" applyBorder="1" applyProtection="1">
      <protection locked="0"/>
    </xf>
    <xf numFmtId="0" fontId="4" fillId="9" borderId="3" xfId="1" applyFont="1" applyFill="1" applyBorder="1"/>
    <xf numFmtId="165" fontId="4" fillId="8" borderId="32" xfId="2" applyNumberFormat="1" applyFont="1" applyFill="1" applyBorder="1"/>
    <xf numFmtId="0" fontId="4" fillId="6" borderId="36" xfId="1" applyFont="1" applyFill="1" applyBorder="1"/>
    <xf numFmtId="165" fontId="1" fillId="6" borderId="37" xfId="2" applyNumberFormat="1" applyFont="1" applyFill="1" applyBorder="1"/>
    <xf numFmtId="0" fontId="1" fillId="6" borderId="20" xfId="1" applyFont="1" applyFill="1" applyBorder="1" applyAlignment="1">
      <alignment horizontal="center"/>
    </xf>
    <xf numFmtId="0" fontId="1" fillId="6" borderId="4" xfId="1" applyFont="1" applyFill="1" applyBorder="1" applyAlignment="1">
      <alignment horizontal="right"/>
    </xf>
    <xf numFmtId="165" fontId="1" fillId="6" borderId="5" xfId="2" applyNumberFormat="1" applyFont="1" applyFill="1" applyBorder="1"/>
    <xf numFmtId="0" fontId="1" fillId="6" borderId="9" xfId="1" applyFont="1" applyFill="1" applyBorder="1" applyAlignment="1">
      <alignment horizontal="center"/>
    </xf>
    <xf numFmtId="0" fontId="1" fillId="6" borderId="10" xfId="1" applyFont="1" applyFill="1" applyBorder="1" applyAlignment="1">
      <alignment horizontal="right"/>
    </xf>
    <xf numFmtId="165" fontId="1" fillId="6" borderId="38" xfId="2" applyNumberFormat="1" applyFont="1" applyFill="1" applyBorder="1"/>
    <xf numFmtId="0" fontId="1" fillId="6" borderId="17" xfId="1" applyFont="1" applyFill="1" applyBorder="1" applyAlignment="1">
      <alignment horizontal="center"/>
    </xf>
    <xf numFmtId="0" fontId="1" fillId="2" borderId="0" xfId="1" applyFont="1" applyFill="1" applyAlignment="1">
      <alignment vertical="center"/>
    </xf>
    <xf numFmtId="0" fontId="4" fillId="5" borderId="1" xfId="1" applyFont="1" applyFill="1" applyBorder="1" applyAlignment="1">
      <alignment vertical="center"/>
    </xf>
    <xf numFmtId="165" fontId="9" fillId="5" borderId="27" xfId="2" applyNumberFormat="1" applyFont="1" applyFill="1" applyBorder="1" applyAlignment="1">
      <alignment horizontal="center" vertical="center"/>
    </xf>
    <xf numFmtId="0" fontId="4" fillId="5" borderId="3" xfId="1" applyFont="1" applyFill="1" applyBorder="1" applyAlignment="1">
      <alignment horizontal="center" vertical="center"/>
    </xf>
    <xf numFmtId="165" fontId="1" fillId="2" borderId="0" xfId="2" applyNumberFormat="1" applyFont="1" applyFill="1" applyAlignment="1">
      <alignment vertical="center"/>
    </xf>
    <xf numFmtId="164" fontId="1" fillId="2" borderId="0" xfId="1" applyNumberFormat="1" applyFont="1" applyFill="1" applyAlignment="1">
      <alignment vertical="center"/>
    </xf>
    <xf numFmtId="0" fontId="4" fillId="7" borderId="36" xfId="1" applyFont="1" applyFill="1" applyBorder="1"/>
    <xf numFmtId="165" fontId="1" fillId="7" borderId="37" xfId="2" applyNumberFormat="1" applyFont="1" applyFill="1" applyBorder="1"/>
    <xf numFmtId="0" fontId="1" fillId="7" borderId="20" xfId="1" applyFont="1" applyFill="1" applyBorder="1" applyAlignment="1">
      <alignment horizontal="center"/>
    </xf>
    <xf numFmtId="0" fontId="1" fillId="7" borderId="7" xfId="1" applyFont="1" applyFill="1" applyBorder="1" applyAlignment="1">
      <alignment horizontal="right"/>
    </xf>
    <xf numFmtId="165" fontId="1" fillId="7" borderId="8" xfId="2" applyNumberFormat="1" applyFont="1" applyFill="1" applyBorder="1"/>
    <xf numFmtId="0" fontId="1" fillId="7" borderId="9" xfId="1" applyFont="1" applyFill="1" applyBorder="1" applyAlignment="1">
      <alignment horizontal="center"/>
    </xf>
    <xf numFmtId="0" fontId="1" fillId="7" borderId="4" xfId="1" applyFont="1" applyFill="1" applyBorder="1" applyAlignment="1">
      <alignment horizontal="right"/>
    </xf>
    <xf numFmtId="0" fontId="1" fillId="7" borderId="10" xfId="1" applyFont="1" applyFill="1" applyBorder="1" applyAlignment="1">
      <alignment horizontal="right"/>
    </xf>
    <xf numFmtId="165" fontId="1" fillId="7" borderId="16" xfId="2" applyNumberFormat="1" applyFont="1" applyFill="1" applyBorder="1"/>
    <xf numFmtId="0" fontId="1" fillId="7" borderId="17" xfId="1" applyFont="1" applyFill="1" applyBorder="1" applyAlignment="1">
      <alignment horizontal="center"/>
    </xf>
    <xf numFmtId="0" fontId="4" fillId="8" borderId="36" xfId="1" applyFont="1" applyFill="1" applyBorder="1"/>
    <xf numFmtId="165" fontId="1" fillId="8" borderId="37" xfId="2" applyNumberFormat="1" applyFont="1" applyFill="1" applyBorder="1"/>
    <xf numFmtId="0" fontId="1" fillId="8" borderId="20" xfId="1" applyFont="1" applyFill="1" applyBorder="1" applyAlignment="1">
      <alignment horizontal="center"/>
    </xf>
    <xf numFmtId="0" fontId="1" fillId="8" borderId="7" xfId="1" applyFont="1" applyFill="1" applyBorder="1" applyAlignment="1">
      <alignment horizontal="right"/>
    </xf>
    <xf numFmtId="165" fontId="1" fillId="8" borderId="8" xfId="2" applyNumberFormat="1" applyFont="1" applyFill="1" applyBorder="1"/>
    <xf numFmtId="0" fontId="1" fillId="8" borderId="9" xfId="1" applyFont="1" applyFill="1" applyBorder="1" applyAlignment="1">
      <alignment horizontal="center"/>
    </xf>
    <xf numFmtId="0" fontId="1" fillId="8" borderId="4" xfId="1" applyFont="1" applyFill="1" applyBorder="1" applyAlignment="1">
      <alignment horizontal="right"/>
    </xf>
    <xf numFmtId="0" fontId="1" fillId="8" borderId="10" xfId="1" applyFont="1" applyFill="1" applyBorder="1" applyAlignment="1">
      <alignment horizontal="right"/>
    </xf>
    <xf numFmtId="0" fontId="1" fillId="8" borderId="17" xfId="1" applyFont="1" applyFill="1" applyBorder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164" fontId="1" fillId="0" borderId="0" xfId="1" applyNumberFormat="1" applyFont="1" applyFill="1"/>
    <xf numFmtId="0" fontId="1" fillId="0" borderId="0" xfId="1" applyFont="1" applyFill="1" applyAlignment="1">
      <alignment horizontal="center" vertical="center"/>
    </xf>
  </cellXfs>
  <cellStyles count="3">
    <cellStyle name="Dezimal 2" xfId="2"/>
    <cellStyle name="Standard" xfId="0" builtinId="0"/>
    <cellStyle name="Standard 2" xfId="1"/>
  </cellStyles>
  <dxfs count="1">
    <dxf>
      <font>
        <b/>
        <i val="0"/>
        <condense val="0"/>
        <extend val="0"/>
        <color auto="1"/>
      </font>
      <fill>
        <patternFill patternType="solid"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L86"/>
  <sheetViews>
    <sheetView tabSelected="1" topLeftCell="A40" zoomScale="130" zoomScaleNormal="130" workbookViewId="0">
      <selection activeCell="G83" sqref="G83"/>
    </sheetView>
  </sheetViews>
  <sheetFormatPr baseColWidth="10" defaultRowHeight="14.4"/>
  <cols>
    <col min="1" max="1" width="4.109375" style="117" customWidth="1"/>
    <col min="2" max="2" width="44.109375" style="117" customWidth="1"/>
    <col min="3" max="3" width="12.44140625" style="117" customWidth="1"/>
    <col min="4" max="4" width="4.33203125" style="118" bestFit="1" customWidth="1"/>
    <col min="5" max="5" width="9.88671875" style="117" customWidth="1"/>
    <col min="6" max="6" width="3.5546875" style="117" bestFit="1" customWidth="1"/>
    <col min="7" max="7" width="10.33203125" style="119" customWidth="1"/>
    <col min="8" max="8" width="3" style="118" bestFit="1" customWidth="1"/>
    <col min="9" max="9" width="11.5546875" style="119" customWidth="1"/>
    <col min="10" max="10" width="3.109375" style="118" bestFit="1" customWidth="1"/>
    <col min="11" max="12" width="25.77734375" style="120" customWidth="1"/>
  </cols>
  <sheetData>
    <row r="1" spans="1:12">
      <c r="A1" s="1"/>
      <c r="B1" s="1"/>
      <c r="C1" s="1"/>
      <c r="D1" s="2"/>
      <c r="E1" s="1"/>
      <c r="F1" s="1"/>
      <c r="G1" s="3"/>
      <c r="H1" s="2"/>
      <c r="I1" s="3"/>
      <c r="J1" s="2"/>
      <c r="K1" s="4"/>
      <c r="L1" s="4"/>
    </row>
    <row r="2" spans="1:12" ht="24.6">
      <c r="A2" s="1"/>
      <c r="B2" s="5" t="s">
        <v>0</v>
      </c>
      <c r="C2" s="6"/>
      <c r="D2" s="7"/>
      <c r="E2" s="6"/>
      <c r="F2" s="6"/>
      <c r="G2" s="8"/>
      <c r="H2" s="7"/>
      <c r="I2" s="8"/>
      <c r="J2" s="7"/>
      <c r="K2" s="4"/>
      <c r="L2" s="4"/>
    </row>
    <row r="3" spans="1:12" ht="15" thickBot="1">
      <c r="A3" s="1"/>
      <c r="B3" s="1"/>
      <c r="C3" s="1"/>
      <c r="D3" s="2"/>
      <c r="E3" s="1"/>
      <c r="F3" s="1"/>
      <c r="G3" s="3"/>
      <c r="H3" s="2"/>
      <c r="I3" s="3"/>
      <c r="J3" s="2"/>
      <c r="K3" s="4"/>
      <c r="L3" s="4"/>
    </row>
    <row r="4" spans="1:12" ht="15" thickBot="1">
      <c r="A4" s="1"/>
      <c r="B4" s="9" t="s">
        <v>1</v>
      </c>
      <c r="C4" s="10"/>
      <c r="D4" s="11"/>
      <c r="E4" s="1"/>
      <c r="F4" s="1"/>
      <c r="G4" s="3"/>
      <c r="H4" s="2"/>
      <c r="I4" s="3"/>
      <c r="J4" s="2"/>
      <c r="K4" s="4"/>
      <c r="L4" s="4"/>
    </row>
    <row r="5" spans="1:12">
      <c r="A5" s="1"/>
      <c r="B5" s="12" t="s">
        <v>2</v>
      </c>
      <c r="C5" s="13">
        <v>4000</v>
      </c>
      <c r="D5" s="14" t="s">
        <v>3</v>
      </c>
      <c r="E5" s="1"/>
      <c r="F5" s="1"/>
      <c r="G5" s="3"/>
      <c r="H5" s="2"/>
      <c r="I5" s="3"/>
      <c r="J5" s="2"/>
      <c r="K5" s="4"/>
      <c r="L5" s="4"/>
    </row>
    <row r="6" spans="1:12">
      <c r="A6" s="1"/>
      <c r="B6" s="15" t="s">
        <v>4</v>
      </c>
      <c r="C6" s="16">
        <v>3075</v>
      </c>
      <c r="D6" s="17" t="s">
        <v>3</v>
      </c>
      <c r="E6" s="1"/>
      <c r="F6" s="1"/>
      <c r="G6" s="3"/>
      <c r="H6" s="2"/>
      <c r="I6" s="3"/>
      <c r="J6" s="2"/>
      <c r="K6" s="4"/>
      <c r="L6" s="4"/>
    </row>
    <row r="7" spans="1:12">
      <c r="A7" s="1"/>
      <c r="B7" s="18" t="s">
        <v>5</v>
      </c>
      <c r="C7" s="16">
        <v>1850</v>
      </c>
      <c r="D7" s="19" t="s">
        <v>3</v>
      </c>
      <c r="E7" s="1" t="s">
        <v>6</v>
      </c>
      <c r="F7" s="1" t="s">
        <v>7</v>
      </c>
      <c r="G7" s="3"/>
      <c r="H7" s="2"/>
      <c r="I7" s="3"/>
      <c r="J7" s="2"/>
      <c r="K7" s="4"/>
      <c r="L7" s="4"/>
    </row>
    <row r="8" spans="1:12" ht="15" thickBot="1">
      <c r="A8" s="1"/>
      <c r="B8" s="20" t="s">
        <v>8</v>
      </c>
      <c r="C8" s="21">
        <v>2200</v>
      </c>
      <c r="D8" s="22" t="s">
        <v>3</v>
      </c>
      <c r="E8" s="1" t="s">
        <v>6</v>
      </c>
      <c r="F8" s="1" t="s">
        <v>9</v>
      </c>
      <c r="G8" s="3"/>
      <c r="H8" s="2"/>
      <c r="I8" s="3"/>
      <c r="J8" s="2"/>
      <c r="K8" s="4"/>
      <c r="L8" s="4"/>
    </row>
    <row r="9" spans="1:12" ht="15" thickBot="1">
      <c r="A9" s="1"/>
      <c r="B9" s="1"/>
      <c r="C9" s="1"/>
      <c r="D9" s="2"/>
      <c r="E9" s="1"/>
      <c r="F9" s="1"/>
      <c r="G9" s="3"/>
      <c r="H9" s="2"/>
      <c r="I9" s="3"/>
      <c r="J9" s="2"/>
      <c r="K9" s="4"/>
      <c r="L9" s="4"/>
    </row>
    <row r="10" spans="1:12" ht="15" thickBot="1">
      <c r="A10" s="1"/>
      <c r="B10" s="9" t="s">
        <v>10</v>
      </c>
      <c r="C10" s="10"/>
      <c r="D10" s="11"/>
      <c r="E10" s="1"/>
      <c r="F10" s="1"/>
      <c r="G10" s="3"/>
      <c r="H10" s="2"/>
      <c r="I10" s="3"/>
      <c r="J10" s="2"/>
      <c r="K10" s="4"/>
      <c r="L10" s="4"/>
    </row>
    <row r="11" spans="1:12">
      <c r="A11" s="1"/>
      <c r="B11" s="23" t="s">
        <v>11</v>
      </c>
      <c r="C11" s="24">
        <f>3300-SUM(C33,C31,C34,C35,C36,C37,C40,C41,C42,C44,C45,C46,C47,C50,C51,C53,C54,C55,C56,C57,C58,C59,C60,C61,C63,C64)</f>
        <v>2975</v>
      </c>
      <c r="D11" s="14" t="s">
        <v>3</v>
      </c>
      <c r="E11" s="1" t="str">
        <f>"Waagen-Gewicht minus Standardausrüstung"</f>
        <v>Waagen-Gewicht minus Standardausrüstung</v>
      </c>
      <c r="F11" s="1"/>
      <c r="G11" s="3"/>
      <c r="H11" s="2"/>
      <c r="I11" s="3"/>
      <c r="J11" s="2"/>
      <c r="K11" s="4"/>
      <c r="L11" s="4"/>
    </row>
    <row r="12" spans="1:12">
      <c r="A12" s="1"/>
      <c r="B12" s="25" t="s">
        <v>12</v>
      </c>
      <c r="C12" s="26">
        <v>1650</v>
      </c>
      <c r="D12" s="17" t="s">
        <v>3</v>
      </c>
      <c r="E12" s="1"/>
      <c r="F12" s="1"/>
      <c r="G12" s="3"/>
      <c r="H12" s="2"/>
      <c r="I12" s="3"/>
      <c r="J12" s="2"/>
      <c r="K12" s="4"/>
      <c r="L12" s="4"/>
    </row>
    <row r="13" spans="1:12" ht="15" thickBot="1">
      <c r="A13" s="1"/>
      <c r="B13" s="27" t="s">
        <v>13</v>
      </c>
      <c r="C13" s="28">
        <f>C11-C12</f>
        <v>1325</v>
      </c>
      <c r="D13" s="29" t="s">
        <v>3</v>
      </c>
      <c r="E13" s="1"/>
      <c r="F13" s="1"/>
      <c r="G13" s="3"/>
      <c r="H13" s="2"/>
      <c r="I13" s="3"/>
      <c r="J13" s="2"/>
      <c r="K13" s="4"/>
      <c r="L13" s="4"/>
    </row>
    <row r="14" spans="1:12" ht="21" thickBot="1">
      <c r="A14" s="1"/>
      <c r="B14" s="30" t="s">
        <v>14</v>
      </c>
      <c r="C14" s="31"/>
      <c r="D14" s="32"/>
      <c r="E14" s="1"/>
      <c r="F14" s="1"/>
      <c r="G14" s="3"/>
      <c r="H14" s="2"/>
      <c r="I14" s="3"/>
      <c r="J14" s="2"/>
      <c r="K14" s="4"/>
      <c r="L14" s="4"/>
    </row>
    <row r="15" spans="1:12" ht="15" thickBot="1">
      <c r="A15" s="1"/>
      <c r="B15" s="1"/>
      <c r="C15" s="1"/>
      <c r="D15" s="2"/>
      <c r="E15" s="1"/>
      <c r="F15" s="1"/>
      <c r="G15" s="3"/>
      <c r="H15" s="2"/>
      <c r="I15" s="3"/>
      <c r="J15" s="2"/>
      <c r="K15" s="4"/>
      <c r="L15" s="4"/>
    </row>
    <row r="16" spans="1:12" ht="15" thickBot="1">
      <c r="A16" s="1"/>
      <c r="B16" s="9" t="s">
        <v>15</v>
      </c>
      <c r="C16" s="10"/>
      <c r="D16" s="11"/>
      <c r="E16" s="1"/>
      <c r="F16" s="1"/>
      <c r="G16" s="3"/>
      <c r="H16" s="2"/>
      <c r="I16" s="3"/>
      <c r="J16" s="2"/>
      <c r="K16" s="4"/>
      <c r="L16" s="4"/>
    </row>
    <row r="17" spans="1:12" ht="15" thickBot="1">
      <c r="A17" s="1"/>
      <c r="B17" s="20" t="s">
        <v>16</v>
      </c>
      <c r="C17" s="21">
        <v>440</v>
      </c>
      <c r="D17" s="22" t="s">
        <v>17</v>
      </c>
      <c r="E17" s="1"/>
      <c r="F17" s="1"/>
      <c r="G17" s="3"/>
      <c r="H17" s="2"/>
      <c r="I17" s="3"/>
      <c r="J17" s="2"/>
      <c r="K17" s="4"/>
      <c r="L17" s="4"/>
    </row>
    <row r="18" spans="1:12" ht="15" thickBot="1">
      <c r="A18" s="1"/>
      <c r="B18" s="1"/>
      <c r="C18" s="1"/>
      <c r="D18" s="2"/>
      <c r="E18" s="1"/>
      <c r="F18" s="1"/>
      <c r="G18" s="3"/>
      <c r="H18" s="2"/>
      <c r="I18" s="3"/>
      <c r="J18" s="2"/>
      <c r="K18" s="4"/>
      <c r="L18" s="4"/>
    </row>
    <row r="19" spans="1:12" ht="15" thickBot="1">
      <c r="A19" s="1"/>
      <c r="B19" s="9" t="s">
        <v>18</v>
      </c>
      <c r="C19" s="10"/>
      <c r="D19" s="10"/>
      <c r="E19" s="10"/>
      <c r="F19" s="33"/>
      <c r="G19" s="34" t="s">
        <v>19</v>
      </c>
      <c r="H19" s="10"/>
      <c r="I19" s="35"/>
      <c r="J19" s="33"/>
      <c r="K19" s="4"/>
      <c r="L19" s="4"/>
    </row>
    <row r="20" spans="1:12" ht="27">
      <c r="A20" s="36"/>
      <c r="B20" s="37"/>
      <c r="C20" s="38" t="s">
        <v>20</v>
      </c>
      <c r="D20" s="39"/>
      <c r="E20" s="40" t="s">
        <v>21</v>
      </c>
      <c r="F20" s="41"/>
      <c r="G20" s="42" t="s">
        <v>22</v>
      </c>
      <c r="H20" s="43"/>
      <c r="I20" s="44" t="s">
        <v>23</v>
      </c>
      <c r="J20" s="45"/>
      <c r="K20" s="46"/>
      <c r="L20" s="46"/>
    </row>
    <row r="21" spans="1:12">
      <c r="A21" s="1"/>
      <c r="B21" s="47" t="s">
        <v>24</v>
      </c>
      <c r="C21" s="26">
        <v>105</v>
      </c>
      <c r="D21" s="48" t="s">
        <v>3</v>
      </c>
      <c r="E21" s="49">
        <v>120</v>
      </c>
      <c r="F21" s="50" t="s">
        <v>17</v>
      </c>
      <c r="G21" s="51">
        <f>C21*E21/$C$17</f>
        <v>28.636363636363637</v>
      </c>
      <c r="H21" s="52" t="s">
        <v>3</v>
      </c>
      <c r="I21" s="53">
        <f>C21-G21</f>
        <v>76.36363636363636</v>
      </c>
      <c r="J21" s="54" t="s">
        <v>3</v>
      </c>
      <c r="K21" s="4"/>
      <c r="L21" s="4"/>
    </row>
    <row r="22" spans="1:12">
      <c r="A22" s="1"/>
      <c r="B22" s="47" t="s">
        <v>25</v>
      </c>
      <c r="C22" s="26">
        <v>65</v>
      </c>
      <c r="D22" s="48" t="s">
        <v>3</v>
      </c>
      <c r="E22" s="49">
        <v>120</v>
      </c>
      <c r="F22" s="50" t="s">
        <v>17</v>
      </c>
      <c r="G22" s="51">
        <f>C22*E22/$C$17</f>
        <v>17.727272727272727</v>
      </c>
      <c r="H22" s="55" t="s">
        <v>3</v>
      </c>
      <c r="I22" s="53">
        <f>C22-G22</f>
        <v>47.272727272727273</v>
      </c>
      <c r="J22" s="54" t="s">
        <v>3</v>
      </c>
      <c r="K22" s="4"/>
      <c r="L22" s="4"/>
    </row>
    <row r="23" spans="1:12">
      <c r="A23" s="1"/>
      <c r="B23" s="47" t="s">
        <v>26</v>
      </c>
      <c r="C23" s="26"/>
      <c r="D23" s="48" t="s">
        <v>3</v>
      </c>
      <c r="E23" s="49">
        <v>320</v>
      </c>
      <c r="F23" s="50" t="s">
        <v>17</v>
      </c>
      <c r="G23" s="51">
        <f>C23*E23/$C$17</f>
        <v>0</v>
      </c>
      <c r="H23" s="55" t="s">
        <v>3</v>
      </c>
      <c r="I23" s="53">
        <f>C23-G23</f>
        <v>0</v>
      </c>
      <c r="J23" s="54" t="s">
        <v>3</v>
      </c>
      <c r="K23" s="4"/>
      <c r="L23" s="4"/>
    </row>
    <row r="24" spans="1:12">
      <c r="A24" s="1"/>
      <c r="B24" s="47" t="s">
        <v>27</v>
      </c>
      <c r="C24" s="26"/>
      <c r="D24" s="48" t="s">
        <v>3</v>
      </c>
      <c r="E24" s="49"/>
      <c r="F24" s="50" t="s">
        <v>17</v>
      </c>
      <c r="G24" s="51">
        <f>C24*E24/$C$17</f>
        <v>0</v>
      </c>
      <c r="H24" s="55" t="s">
        <v>3</v>
      </c>
      <c r="I24" s="53">
        <f>C24-G24</f>
        <v>0</v>
      </c>
      <c r="J24" s="54" t="s">
        <v>3</v>
      </c>
      <c r="K24" s="4"/>
      <c r="L24" s="4"/>
    </row>
    <row r="25" spans="1:12" ht="15" thickBot="1">
      <c r="A25" s="1"/>
      <c r="B25" s="47" t="s">
        <v>28</v>
      </c>
      <c r="C25" s="26"/>
      <c r="D25" s="48" t="s">
        <v>3</v>
      </c>
      <c r="E25" s="49"/>
      <c r="F25" s="50" t="s">
        <v>17</v>
      </c>
      <c r="G25" s="51">
        <f>C25*E25/$C$17</f>
        <v>0</v>
      </c>
      <c r="H25" s="55" t="s">
        <v>3</v>
      </c>
      <c r="I25" s="53">
        <f>C25-G25</f>
        <v>0</v>
      </c>
      <c r="J25" s="54" t="s">
        <v>3</v>
      </c>
      <c r="K25" s="4"/>
      <c r="L25" s="4"/>
    </row>
    <row r="26" spans="1:12" ht="15" thickBot="1">
      <c r="A26" s="36"/>
      <c r="B26" s="56" t="s">
        <v>29</v>
      </c>
      <c r="C26" s="57">
        <f>SUM(C21:C25)</f>
        <v>170</v>
      </c>
      <c r="D26" s="58" t="s">
        <v>3</v>
      </c>
      <c r="E26" s="59"/>
      <c r="F26" s="60" t="s">
        <v>30</v>
      </c>
      <c r="G26" s="61">
        <f>SUM(G21:G25)</f>
        <v>46.36363636363636</v>
      </c>
      <c r="H26" s="62" t="s">
        <v>3</v>
      </c>
      <c r="I26" s="63">
        <f>SUM(I21:I25)</f>
        <v>123.63636363636363</v>
      </c>
      <c r="J26" s="64" t="s">
        <v>3</v>
      </c>
      <c r="K26" s="46"/>
      <c r="L26" s="46"/>
    </row>
    <row r="27" spans="1:12" ht="15" thickBot="1">
      <c r="A27" s="1"/>
      <c r="B27" s="1"/>
      <c r="C27" s="65"/>
      <c r="D27" s="66"/>
      <c r="E27" s="65"/>
      <c r="F27" s="1"/>
      <c r="G27" s="65"/>
      <c r="H27" s="66"/>
      <c r="I27" s="65"/>
      <c r="J27" s="2"/>
      <c r="K27" s="4"/>
      <c r="L27" s="4"/>
    </row>
    <row r="28" spans="1:12" ht="15" thickBot="1">
      <c r="A28" s="1"/>
      <c r="B28" s="9" t="s">
        <v>31</v>
      </c>
      <c r="C28" s="67"/>
      <c r="D28" s="67"/>
      <c r="E28" s="67"/>
      <c r="F28" s="33"/>
      <c r="G28" s="34" t="s">
        <v>19</v>
      </c>
      <c r="H28" s="10"/>
      <c r="I28" s="35"/>
      <c r="J28" s="33"/>
      <c r="K28" s="4"/>
      <c r="L28" s="4"/>
    </row>
    <row r="29" spans="1:12" ht="27">
      <c r="A29" s="36"/>
      <c r="B29" s="37"/>
      <c r="C29" s="38" t="s">
        <v>20</v>
      </c>
      <c r="D29" s="39"/>
      <c r="E29" s="40" t="s">
        <v>21</v>
      </c>
      <c r="F29" s="41"/>
      <c r="G29" s="42" t="s">
        <v>22</v>
      </c>
      <c r="H29" s="43"/>
      <c r="I29" s="44" t="s">
        <v>23</v>
      </c>
      <c r="J29" s="45"/>
      <c r="K29" s="46"/>
      <c r="L29" s="46"/>
    </row>
    <row r="30" spans="1:12">
      <c r="A30" s="1"/>
      <c r="B30" s="68" t="s">
        <v>32</v>
      </c>
      <c r="C30" s="26">
        <v>45</v>
      </c>
      <c r="D30" s="69" t="s">
        <v>3</v>
      </c>
      <c r="E30" s="49">
        <v>670</v>
      </c>
      <c r="F30" s="50" t="s">
        <v>17</v>
      </c>
      <c r="G30" s="70">
        <f t="shared" ref="G30:G47" si="0">C30*E30/$C$17</f>
        <v>68.522727272727266</v>
      </c>
      <c r="H30" s="71" t="s">
        <v>3</v>
      </c>
      <c r="I30" s="53">
        <f t="shared" ref="I30:I47" si="1">C30-G30</f>
        <v>-23.522727272727266</v>
      </c>
      <c r="J30" s="72" t="s">
        <v>3</v>
      </c>
      <c r="K30" s="4" t="s">
        <v>33</v>
      </c>
      <c r="L30" s="4" t="s">
        <v>34</v>
      </c>
    </row>
    <row r="31" spans="1:12">
      <c r="A31" s="1"/>
      <c r="B31" s="73" t="s">
        <v>35</v>
      </c>
      <c r="C31" s="26">
        <v>15</v>
      </c>
      <c r="D31" s="69" t="s">
        <v>3</v>
      </c>
      <c r="E31" s="49">
        <v>660</v>
      </c>
      <c r="F31" s="50" t="s">
        <v>17</v>
      </c>
      <c r="G31" s="70">
        <f>C31*E31/$C$17</f>
        <v>22.5</v>
      </c>
      <c r="H31" s="71" t="s">
        <v>3</v>
      </c>
      <c r="I31" s="53">
        <f>C31-G31</f>
        <v>-7.5</v>
      </c>
      <c r="J31" s="72" t="s">
        <v>3</v>
      </c>
      <c r="K31" s="74" t="s">
        <v>36</v>
      </c>
      <c r="L31" s="74" t="s">
        <v>34</v>
      </c>
    </row>
    <row r="32" spans="1:12">
      <c r="A32" s="1"/>
      <c r="B32" s="68" t="s">
        <v>37</v>
      </c>
      <c r="C32" s="26"/>
      <c r="D32" s="69" t="s">
        <v>3</v>
      </c>
      <c r="E32" s="49">
        <v>660</v>
      </c>
      <c r="F32" s="50" t="s">
        <v>17</v>
      </c>
      <c r="G32" s="70">
        <f>C32*E32/$C$17</f>
        <v>0</v>
      </c>
      <c r="H32" s="71" t="s">
        <v>3</v>
      </c>
      <c r="I32" s="53">
        <f>C32-G32</f>
        <v>0</v>
      </c>
      <c r="J32" s="72" t="s">
        <v>3</v>
      </c>
      <c r="K32" s="4" t="s">
        <v>33</v>
      </c>
      <c r="L32" s="4" t="s">
        <v>34</v>
      </c>
    </row>
    <row r="33" spans="1:12">
      <c r="A33" s="1"/>
      <c r="B33" s="73" t="s">
        <v>38</v>
      </c>
      <c r="C33" s="26">
        <v>60</v>
      </c>
      <c r="D33" s="69" t="s">
        <v>3</v>
      </c>
      <c r="E33" s="49">
        <v>620</v>
      </c>
      <c r="F33" s="50" t="s">
        <v>17</v>
      </c>
      <c r="G33" s="70">
        <f>C33*E33/$C$17</f>
        <v>84.545454545454547</v>
      </c>
      <c r="H33" s="71" t="s">
        <v>3</v>
      </c>
      <c r="I33" s="53">
        <f>C33-G33</f>
        <v>-24.545454545454547</v>
      </c>
      <c r="J33" s="72" t="s">
        <v>3</v>
      </c>
      <c r="K33" s="74" t="s">
        <v>36</v>
      </c>
      <c r="L33" s="74" t="s">
        <v>34</v>
      </c>
    </row>
    <row r="34" spans="1:12">
      <c r="A34" s="1"/>
      <c r="B34" s="73" t="s">
        <v>39</v>
      </c>
      <c r="C34" s="26">
        <v>19</v>
      </c>
      <c r="D34" s="69" t="s">
        <v>3</v>
      </c>
      <c r="E34" s="49">
        <v>600</v>
      </c>
      <c r="F34" s="50" t="s">
        <v>17</v>
      </c>
      <c r="G34" s="70">
        <f t="shared" si="0"/>
        <v>25.90909090909091</v>
      </c>
      <c r="H34" s="71" t="s">
        <v>3</v>
      </c>
      <c r="I34" s="53">
        <f t="shared" si="1"/>
        <v>-6.9090909090909101</v>
      </c>
      <c r="J34" s="72" t="s">
        <v>3</v>
      </c>
      <c r="K34" s="74" t="s">
        <v>36</v>
      </c>
      <c r="L34" s="74" t="s">
        <v>40</v>
      </c>
    </row>
    <row r="35" spans="1:12">
      <c r="A35" s="1"/>
      <c r="B35" s="73" t="s">
        <v>41</v>
      </c>
      <c r="C35" s="26">
        <v>10.199999999999999</v>
      </c>
      <c r="D35" s="69" t="s">
        <v>3</v>
      </c>
      <c r="E35" s="49">
        <v>600</v>
      </c>
      <c r="F35" s="50" t="s">
        <v>17</v>
      </c>
      <c r="G35" s="70">
        <f t="shared" si="0"/>
        <v>13.909090909090908</v>
      </c>
      <c r="H35" s="71" t="s">
        <v>3</v>
      </c>
      <c r="I35" s="53">
        <f t="shared" si="1"/>
        <v>-3.709090909090909</v>
      </c>
      <c r="J35" s="72" t="s">
        <v>3</v>
      </c>
      <c r="K35" s="74" t="s">
        <v>36</v>
      </c>
      <c r="L35" s="74" t="s">
        <v>40</v>
      </c>
    </row>
    <row r="36" spans="1:12">
      <c r="A36" s="1"/>
      <c r="B36" s="75" t="s">
        <v>42</v>
      </c>
      <c r="C36" s="76">
        <v>19.399999999999999</v>
      </c>
      <c r="D36" s="77" t="s">
        <v>3</v>
      </c>
      <c r="E36" s="78">
        <v>600</v>
      </c>
      <c r="F36" s="79" t="s">
        <v>17</v>
      </c>
      <c r="G36" s="70">
        <f t="shared" si="0"/>
        <v>26.454545454545453</v>
      </c>
      <c r="H36" s="71" t="s">
        <v>3</v>
      </c>
      <c r="I36" s="53">
        <f t="shared" si="1"/>
        <v>-7.0545454545454547</v>
      </c>
      <c r="J36" s="72" t="s">
        <v>3</v>
      </c>
      <c r="K36" s="74" t="s">
        <v>36</v>
      </c>
      <c r="L36" s="74" t="s">
        <v>40</v>
      </c>
    </row>
    <row r="37" spans="1:12">
      <c r="A37" s="1"/>
      <c r="B37" s="73" t="s">
        <v>43</v>
      </c>
      <c r="C37" s="26">
        <v>3.5</v>
      </c>
      <c r="D37" s="69" t="s">
        <v>3</v>
      </c>
      <c r="E37" s="49">
        <v>600</v>
      </c>
      <c r="F37" s="50" t="s">
        <v>17</v>
      </c>
      <c r="G37" s="70">
        <f t="shared" si="0"/>
        <v>4.7727272727272725</v>
      </c>
      <c r="H37" s="71" t="s">
        <v>3</v>
      </c>
      <c r="I37" s="53">
        <f t="shared" si="1"/>
        <v>-1.2727272727272725</v>
      </c>
      <c r="J37" s="72" t="s">
        <v>3</v>
      </c>
      <c r="K37" s="74" t="s">
        <v>36</v>
      </c>
      <c r="L37" s="74" t="s">
        <v>40</v>
      </c>
    </row>
    <row r="38" spans="1:12">
      <c r="A38" s="1"/>
      <c r="B38" s="68" t="s">
        <v>44</v>
      </c>
      <c r="C38" s="26">
        <v>140</v>
      </c>
      <c r="D38" s="69" t="s">
        <v>3</v>
      </c>
      <c r="E38" s="49">
        <v>600</v>
      </c>
      <c r="F38" s="50" t="s">
        <v>17</v>
      </c>
      <c r="G38" s="70">
        <f t="shared" si="0"/>
        <v>190.90909090909091</v>
      </c>
      <c r="H38" s="71" t="s">
        <v>3</v>
      </c>
      <c r="I38" s="53">
        <f t="shared" si="1"/>
        <v>-50.909090909090907</v>
      </c>
      <c r="J38" s="72" t="s">
        <v>3</v>
      </c>
      <c r="K38" s="4" t="s">
        <v>33</v>
      </c>
      <c r="L38" s="4" t="s">
        <v>40</v>
      </c>
    </row>
    <row r="39" spans="1:12">
      <c r="A39" s="1"/>
      <c r="B39" s="68" t="s">
        <v>45</v>
      </c>
      <c r="C39" s="26">
        <v>25</v>
      </c>
      <c r="D39" s="69" t="s">
        <v>3</v>
      </c>
      <c r="E39" s="49">
        <v>520</v>
      </c>
      <c r="F39" s="50" t="s">
        <v>17</v>
      </c>
      <c r="G39" s="70">
        <f t="shared" si="0"/>
        <v>29.545454545454547</v>
      </c>
      <c r="H39" s="71" t="s">
        <v>3</v>
      </c>
      <c r="I39" s="53">
        <f t="shared" si="1"/>
        <v>-4.5454545454545467</v>
      </c>
      <c r="J39" s="72" t="s">
        <v>3</v>
      </c>
      <c r="K39" s="4" t="s">
        <v>33</v>
      </c>
      <c r="L39" s="4" t="s">
        <v>46</v>
      </c>
    </row>
    <row r="40" spans="1:12">
      <c r="A40" s="1"/>
      <c r="B40" s="73" t="s">
        <v>47</v>
      </c>
      <c r="C40" s="26">
        <v>35</v>
      </c>
      <c r="D40" s="69" t="s">
        <v>3</v>
      </c>
      <c r="E40" s="49">
        <v>440</v>
      </c>
      <c r="F40" s="50" t="s">
        <v>17</v>
      </c>
      <c r="G40" s="70">
        <f t="shared" si="0"/>
        <v>35</v>
      </c>
      <c r="H40" s="71" t="s">
        <v>3</v>
      </c>
      <c r="I40" s="53">
        <f t="shared" si="1"/>
        <v>0</v>
      </c>
      <c r="J40" s="72" t="s">
        <v>3</v>
      </c>
      <c r="K40" s="74" t="s">
        <v>36</v>
      </c>
      <c r="L40" s="74" t="s">
        <v>48</v>
      </c>
    </row>
    <row r="41" spans="1:12">
      <c r="A41" s="1"/>
      <c r="B41" s="73" t="s">
        <v>49</v>
      </c>
      <c r="C41" s="26">
        <v>10</v>
      </c>
      <c r="D41" s="69" t="s">
        <v>3</v>
      </c>
      <c r="E41" s="49">
        <v>420</v>
      </c>
      <c r="F41" s="50" t="s">
        <v>17</v>
      </c>
      <c r="G41" s="70">
        <f t="shared" si="0"/>
        <v>9.545454545454545</v>
      </c>
      <c r="H41" s="71" t="s">
        <v>3</v>
      </c>
      <c r="I41" s="53">
        <f t="shared" si="1"/>
        <v>0.45454545454545503</v>
      </c>
      <c r="J41" s="72" t="s">
        <v>3</v>
      </c>
      <c r="K41" s="74" t="s">
        <v>36</v>
      </c>
      <c r="L41" s="74" t="s">
        <v>50</v>
      </c>
    </row>
    <row r="42" spans="1:12">
      <c r="A42" s="1"/>
      <c r="B42" s="73" t="s">
        <v>51</v>
      </c>
      <c r="C42" s="26">
        <v>3</v>
      </c>
      <c r="D42" s="69" t="s">
        <v>3</v>
      </c>
      <c r="E42" s="49">
        <v>420</v>
      </c>
      <c r="F42" s="50" t="s">
        <v>17</v>
      </c>
      <c r="G42" s="70">
        <f t="shared" si="0"/>
        <v>2.8636363636363638</v>
      </c>
      <c r="H42" s="71" t="s">
        <v>3</v>
      </c>
      <c r="I42" s="53">
        <f t="shared" si="1"/>
        <v>0.13636363636363624</v>
      </c>
      <c r="J42" s="72" t="s">
        <v>3</v>
      </c>
      <c r="K42" s="74" t="s">
        <v>36</v>
      </c>
      <c r="L42" s="74" t="s">
        <v>50</v>
      </c>
    </row>
    <row r="43" spans="1:12">
      <c r="A43" s="1"/>
      <c r="B43" s="80" t="s">
        <v>52</v>
      </c>
      <c r="C43" s="76">
        <v>20</v>
      </c>
      <c r="D43" s="77" t="s">
        <v>3</v>
      </c>
      <c r="E43" s="78">
        <v>400</v>
      </c>
      <c r="F43" s="79" t="s">
        <v>17</v>
      </c>
      <c r="G43" s="70">
        <f>C43*E43/$C$17</f>
        <v>18.181818181818183</v>
      </c>
      <c r="H43" s="71" t="s">
        <v>3</v>
      </c>
      <c r="I43" s="53">
        <f>C43-G43</f>
        <v>1.8181818181818166</v>
      </c>
      <c r="J43" s="72" t="s">
        <v>3</v>
      </c>
      <c r="K43" s="4" t="s">
        <v>33</v>
      </c>
      <c r="L43" s="4"/>
    </row>
    <row r="44" spans="1:12">
      <c r="A44" s="1"/>
      <c r="B44" s="73" t="s">
        <v>53</v>
      </c>
      <c r="C44" s="26">
        <v>25</v>
      </c>
      <c r="D44" s="69" t="s">
        <v>3</v>
      </c>
      <c r="E44" s="49">
        <v>330</v>
      </c>
      <c r="F44" s="50" t="s">
        <v>17</v>
      </c>
      <c r="G44" s="70">
        <f t="shared" si="0"/>
        <v>18.75</v>
      </c>
      <c r="H44" s="71" t="s">
        <v>3</v>
      </c>
      <c r="I44" s="53">
        <f t="shared" si="1"/>
        <v>6.25</v>
      </c>
      <c r="J44" s="72" t="s">
        <v>3</v>
      </c>
      <c r="K44" s="74" t="s">
        <v>36</v>
      </c>
      <c r="L44" s="74" t="s">
        <v>54</v>
      </c>
    </row>
    <row r="45" spans="1:12">
      <c r="A45" s="1"/>
      <c r="B45" s="73" t="s">
        <v>55</v>
      </c>
      <c r="C45" s="26">
        <v>2.4</v>
      </c>
      <c r="D45" s="69" t="s">
        <v>3</v>
      </c>
      <c r="E45" s="49">
        <v>330</v>
      </c>
      <c r="F45" s="50" t="s">
        <v>17</v>
      </c>
      <c r="G45" s="70">
        <f t="shared" si="0"/>
        <v>1.8</v>
      </c>
      <c r="H45" s="71" t="s">
        <v>3</v>
      </c>
      <c r="I45" s="53">
        <f t="shared" si="1"/>
        <v>0.59999999999999987</v>
      </c>
      <c r="J45" s="72" t="s">
        <v>3</v>
      </c>
      <c r="K45" s="74" t="s">
        <v>36</v>
      </c>
      <c r="L45" s="74" t="s">
        <v>56</v>
      </c>
    </row>
    <row r="46" spans="1:12">
      <c r="A46" s="1"/>
      <c r="B46" s="73" t="s">
        <v>57</v>
      </c>
      <c r="C46" s="26">
        <v>2</v>
      </c>
      <c r="D46" s="69" t="s">
        <v>3</v>
      </c>
      <c r="E46" s="49">
        <v>320</v>
      </c>
      <c r="F46" s="50" t="s">
        <v>17</v>
      </c>
      <c r="G46" s="70">
        <f t="shared" si="0"/>
        <v>1.4545454545454546</v>
      </c>
      <c r="H46" s="71" t="s">
        <v>3</v>
      </c>
      <c r="I46" s="53">
        <f t="shared" si="1"/>
        <v>0.54545454545454541</v>
      </c>
      <c r="J46" s="72" t="s">
        <v>3</v>
      </c>
      <c r="K46" s="74" t="s">
        <v>36</v>
      </c>
      <c r="L46" s="74" t="s">
        <v>58</v>
      </c>
    </row>
    <row r="47" spans="1:12">
      <c r="A47" s="1"/>
      <c r="B47" s="73" t="s">
        <v>59</v>
      </c>
      <c r="C47" s="26">
        <v>15</v>
      </c>
      <c r="D47" s="69" t="s">
        <v>3</v>
      </c>
      <c r="E47" s="49">
        <v>320</v>
      </c>
      <c r="F47" s="50" t="s">
        <v>17</v>
      </c>
      <c r="G47" s="70">
        <f t="shared" si="0"/>
        <v>10.909090909090908</v>
      </c>
      <c r="H47" s="71" t="s">
        <v>3</v>
      </c>
      <c r="I47" s="53">
        <f t="shared" si="1"/>
        <v>4.0909090909090917</v>
      </c>
      <c r="J47" s="72" t="s">
        <v>3</v>
      </c>
      <c r="K47" s="74" t="s">
        <v>36</v>
      </c>
      <c r="L47" s="74" t="s">
        <v>56</v>
      </c>
    </row>
    <row r="48" spans="1:12">
      <c r="A48" s="1"/>
      <c r="B48" s="68" t="s">
        <v>60</v>
      </c>
      <c r="C48" s="26">
        <v>40</v>
      </c>
      <c r="D48" s="69" t="s">
        <v>3</v>
      </c>
      <c r="E48" s="49">
        <v>310</v>
      </c>
      <c r="F48" s="50" t="s">
        <v>17</v>
      </c>
      <c r="G48" s="70">
        <f>C48*E48/$C$17</f>
        <v>28.181818181818183</v>
      </c>
      <c r="H48" s="71" t="s">
        <v>3</v>
      </c>
      <c r="I48" s="53">
        <f>C48-G48</f>
        <v>11.818181818181817</v>
      </c>
      <c r="J48" s="72" t="s">
        <v>3</v>
      </c>
      <c r="K48" s="4" t="s">
        <v>33</v>
      </c>
      <c r="L48" s="4" t="s">
        <v>61</v>
      </c>
    </row>
    <row r="49" spans="1:12">
      <c r="A49" s="1"/>
      <c r="B49" s="68" t="s">
        <v>62</v>
      </c>
      <c r="C49" s="26">
        <v>40</v>
      </c>
      <c r="D49" s="69" t="s">
        <v>3</v>
      </c>
      <c r="E49" s="49">
        <v>310</v>
      </c>
      <c r="F49" s="50" t="s">
        <v>17</v>
      </c>
      <c r="G49" s="70">
        <f>C49*E49/$C$17</f>
        <v>28.181818181818183</v>
      </c>
      <c r="H49" s="71" t="s">
        <v>3</v>
      </c>
      <c r="I49" s="53">
        <f>C49-G49</f>
        <v>11.818181818181817</v>
      </c>
      <c r="J49" s="72" t="s">
        <v>3</v>
      </c>
      <c r="K49" s="4" t="s">
        <v>33</v>
      </c>
      <c r="L49" s="4" t="s">
        <v>61</v>
      </c>
    </row>
    <row r="50" spans="1:12">
      <c r="A50" s="1"/>
      <c r="B50" s="75" t="s">
        <v>63</v>
      </c>
      <c r="C50" s="76">
        <v>5</v>
      </c>
      <c r="D50" s="77" t="s">
        <v>3</v>
      </c>
      <c r="E50" s="78">
        <v>300</v>
      </c>
      <c r="F50" s="79" t="s">
        <v>17</v>
      </c>
      <c r="G50" s="70">
        <f>C50*E50/$C$17</f>
        <v>3.4090909090909092</v>
      </c>
      <c r="H50" s="71" t="s">
        <v>3</v>
      </c>
      <c r="I50" s="53">
        <f>C50-G50</f>
        <v>1.5909090909090908</v>
      </c>
      <c r="J50" s="72" t="s">
        <v>3</v>
      </c>
      <c r="K50" s="74" t="s">
        <v>36</v>
      </c>
      <c r="L50" s="74" t="s">
        <v>64</v>
      </c>
    </row>
    <row r="51" spans="1:12">
      <c r="A51" s="1"/>
      <c r="B51" s="75" t="s">
        <v>65</v>
      </c>
      <c r="C51" s="76">
        <v>1.6</v>
      </c>
      <c r="D51" s="77" t="s">
        <v>3</v>
      </c>
      <c r="E51" s="78">
        <v>260</v>
      </c>
      <c r="F51" s="79" t="s">
        <v>17</v>
      </c>
      <c r="G51" s="70">
        <f t="shared" ref="G51:G61" si="2">C51*E51/$C$17</f>
        <v>0.94545454545454544</v>
      </c>
      <c r="H51" s="71" t="s">
        <v>3</v>
      </c>
      <c r="I51" s="53">
        <f t="shared" ref="I51:I61" si="3">C51-G51</f>
        <v>0.65454545454545465</v>
      </c>
      <c r="J51" s="72" t="s">
        <v>3</v>
      </c>
      <c r="K51" s="74" t="s">
        <v>36</v>
      </c>
      <c r="L51" s="74" t="s">
        <v>66</v>
      </c>
    </row>
    <row r="52" spans="1:12">
      <c r="A52" s="1"/>
      <c r="B52" s="80" t="s">
        <v>67</v>
      </c>
      <c r="C52" s="76">
        <v>30</v>
      </c>
      <c r="D52" s="77" t="s">
        <v>3</v>
      </c>
      <c r="E52" s="78">
        <v>240</v>
      </c>
      <c r="F52" s="79" t="s">
        <v>17</v>
      </c>
      <c r="G52" s="70">
        <f t="shared" si="2"/>
        <v>16.363636363636363</v>
      </c>
      <c r="H52" s="71" t="s">
        <v>3</v>
      </c>
      <c r="I52" s="53">
        <f t="shared" si="3"/>
        <v>13.636363636363637</v>
      </c>
      <c r="J52" s="72" t="s">
        <v>3</v>
      </c>
      <c r="K52" s="4" t="s">
        <v>33</v>
      </c>
      <c r="L52" s="4" t="s">
        <v>68</v>
      </c>
    </row>
    <row r="53" spans="1:12">
      <c r="A53" s="1"/>
      <c r="B53" s="73" t="s">
        <v>69</v>
      </c>
      <c r="C53" s="26">
        <v>7.2</v>
      </c>
      <c r="D53" s="69" t="s">
        <v>3</v>
      </c>
      <c r="E53" s="49">
        <v>220</v>
      </c>
      <c r="F53" s="50" t="s">
        <v>17</v>
      </c>
      <c r="G53" s="70">
        <f t="shared" si="2"/>
        <v>3.6</v>
      </c>
      <c r="H53" s="71" t="s">
        <v>3</v>
      </c>
      <c r="I53" s="53">
        <f t="shared" si="3"/>
        <v>3.6</v>
      </c>
      <c r="J53" s="72" t="s">
        <v>3</v>
      </c>
      <c r="K53" s="74" t="s">
        <v>36</v>
      </c>
      <c r="L53" s="74" t="s">
        <v>70</v>
      </c>
    </row>
    <row r="54" spans="1:12">
      <c r="A54" s="1"/>
      <c r="B54" s="73" t="s">
        <v>71</v>
      </c>
      <c r="C54" s="26">
        <v>2.7</v>
      </c>
      <c r="D54" s="69" t="s">
        <v>3</v>
      </c>
      <c r="E54" s="49">
        <v>210</v>
      </c>
      <c r="F54" s="50" t="s">
        <v>17</v>
      </c>
      <c r="G54" s="70">
        <f t="shared" si="2"/>
        <v>1.2886363636363636</v>
      </c>
      <c r="H54" s="71" t="s">
        <v>3</v>
      </c>
      <c r="I54" s="53">
        <f t="shared" si="3"/>
        <v>1.4113636363636366</v>
      </c>
      <c r="J54" s="72" t="s">
        <v>3</v>
      </c>
      <c r="K54" s="74" t="s">
        <v>36</v>
      </c>
      <c r="L54" s="74" t="s">
        <v>70</v>
      </c>
    </row>
    <row r="55" spans="1:12">
      <c r="A55" s="1"/>
      <c r="B55" s="75" t="s">
        <v>72</v>
      </c>
      <c r="C55" s="76">
        <v>46</v>
      </c>
      <c r="D55" s="77" t="s">
        <v>3</v>
      </c>
      <c r="E55" s="78">
        <v>200</v>
      </c>
      <c r="F55" s="79" t="s">
        <v>17</v>
      </c>
      <c r="G55" s="70">
        <f t="shared" si="2"/>
        <v>20.90909090909091</v>
      </c>
      <c r="H55" s="71" t="s">
        <v>3</v>
      </c>
      <c r="I55" s="53">
        <f t="shared" si="3"/>
        <v>25.09090909090909</v>
      </c>
      <c r="J55" s="72" t="s">
        <v>3</v>
      </c>
      <c r="K55" s="74" t="s">
        <v>36</v>
      </c>
      <c r="L55" s="74" t="s">
        <v>73</v>
      </c>
    </row>
    <row r="56" spans="1:12">
      <c r="A56" s="1"/>
      <c r="B56" s="75" t="s">
        <v>74</v>
      </c>
      <c r="C56" s="76">
        <v>4</v>
      </c>
      <c r="D56" s="77" t="s">
        <v>3</v>
      </c>
      <c r="E56" s="78">
        <v>200</v>
      </c>
      <c r="F56" s="79" t="s">
        <v>17</v>
      </c>
      <c r="G56" s="70">
        <f t="shared" si="2"/>
        <v>1.8181818181818181</v>
      </c>
      <c r="H56" s="71" t="s">
        <v>3</v>
      </c>
      <c r="I56" s="53">
        <f t="shared" si="3"/>
        <v>2.1818181818181817</v>
      </c>
      <c r="J56" s="72" t="s">
        <v>3</v>
      </c>
      <c r="K56" s="74" t="s">
        <v>36</v>
      </c>
      <c r="L56" s="74" t="s">
        <v>75</v>
      </c>
    </row>
    <row r="57" spans="1:12">
      <c r="A57" s="1"/>
      <c r="B57" s="75" t="s">
        <v>76</v>
      </c>
      <c r="C57" s="76">
        <v>13.5</v>
      </c>
      <c r="D57" s="77" t="s">
        <v>3</v>
      </c>
      <c r="E57" s="78">
        <v>190</v>
      </c>
      <c r="F57" s="79" t="s">
        <v>17</v>
      </c>
      <c r="G57" s="70">
        <f t="shared" si="2"/>
        <v>5.8295454545454541</v>
      </c>
      <c r="H57" s="71" t="s">
        <v>3</v>
      </c>
      <c r="I57" s="53">
        <f t="shared" si="3"/>
        <v>7.6704545454545459</v>
      </c>
      <c r="J57" s="72" t="s">
        <v>3</v>
      </c>
      <c r="K57" s="74" t="s">
        <v>36</v>
      </c>
      <c r="L57" s="74" t="s">
        <v>70</v>
      </c>
    </row>
    <row r="58" spans="1:12">
      <c r="A58" s="1"/>
      <c r="B58" s="73" t="s">
        <v>77</v>
      </c>
      <c r="C58" s="26">
        <v>5</v>
      </c>
      <c r="D58" s="69" t="s">
        <v>3</v>
      </c>
      <c r="E58" s="49">
        <v>180</v>
      </c>
      <c r="F58" s="50" t="s">
        <v>17</v>
      </c>
      <c r="G58" s="70">
        <f t="shared" si="2"/>
        <v>2.0454545454545454</v>
      </c>
      <c r="H58" s="71" t="s">
        <v>3</v>
      </c>
      <c r="I58" s="53">
        <f t="shared" si="3"/>
        <v>2.9545454545454546</v>
      </c>
      <c r="J58" s="72" t="s">
        <v>3</v>
      </c>
      <c r="K58" s="74" t="s">
        <v>36</v>
      </c>
      <c r="L58" s="74" t="s">
        <v>78</v>
      </c>
    </row>
    <row r="59" spans="1:12">
      <c r="A59" s="1"/>
      <c r="B59" s="75" t="s">
        <v>79</v>
      </c>
      <c r="C59" s="76">
        <v>3</v>
      </c>
      <c r="D59" s="77" t="s">
        <v>3</v>
      </c>
      <c r="E59" s="78">
        <v>180</v>
      </c>
      <c r="F59" s="79" t="s">
        <v>17</v>
      </c>
      <c r="G59" s="70">
        <f t="shared" si="2"/>
        <v>1.2272727272727273</v>
      </c>
      <c r="H59" s="71" t="s">
        <v>3</v>
      </c>
      <c r="I59" s="53">
        <f t="shared" si="3"/>
        <v>1.7727272727272727</v>
      </c>
      <c r="J59" s="72" t="s">
        <v>3</v>
      </c>
      <c r="K59" s="74" t="s">
        <v>36</v>
      </c>
      <c r="L59" s="74" t="s">
        <v>80</v>
      </c>
    </row>
    <row r="60" spans="1:12">
      <c r="A60" s="1"/>
      <c r="B60" s="73" t="s">
        <v>81</v>
      </c>
      <c r="C60" s="26">
        <v>13.3</v>
      </c>
      <c r="D60" s="69" t="s">
        <v>3</v>
      </c>
      <c r="E60" s="49">
        <v>180</v>
      </c>
      <c r="F60" s="50" t="s">
        <v>17</v>
      </c>
      <c r="G60" s="70">
        <f t="shared" si="2"/>
        <v>5.4409090909090905</v>
      </c>
      <c r="H60" s="71" t="s">
        <v>3</v>
      </c>
      <c r="I60" s="53">
        <f t="shared" si="3"/>
        <v>7.8590909090909102</v>
      </c>
      <c r="J60" s="72" t="s">
        <v>3</v>
      </c>
      <c r="K60" s="74" t="s">
        <v>36</v>
      </c>
      <c r="L60" s="74" t="s">
        <v>80</v>
      </c>
    </row>
    <row r="61" spans="1:12">
      <c r="A61" s="1"/>
      <c r="B61" s="75" t="s">
        <v>82</v>
      </c>
      <c r="C61" s="76">
        <v>2.7</v>
      </c>
      <c r="D61" s="77" t="s">
        <v>3</v>
      </c>
      <c r="E61" s="78">
        <v>180</v>
      </c>
      <c r="F61" s="79" t="s">
        <v>17</v>
      </c>
      <c r="G61" s="70">
        <f t="shared" si="2"/>
        <v>1.1045454545454547</v>
      </c>
      <c r="H61" s="71" t="s">
        <v>3</v>
      </c>
      <c r="I61" s="53">
        <f t="shared" si="3"/>
        <v>1.5954545454545455</v>
      </c>
      <c r="J61" s="72" t="s">
        <v>3</v>
      </c>
      <c r="K61" s="74" t="s">
        <v>36</v>
      </c>
      <c r="L61" s="74" t="s">
        <v>80</v>
      </c>
    </row>
    <row r="62" spans="1:12">
      <c r="A62" s="1"/>
      <c r="B62" s="80" t="s">
        <v>83</v>
      </c>
      <c r="C62" s="76">
        <v>90</v>
      </c>
      <c r="D62" s="77" t="s">
        <v>3</v>
      </c>
      <c r="E62" s="78">
        <v>140</v>
      </c>
      <c r="F62" s="79" t="s">
        <v>17</v>
      </c>
      <c r="G62" s="70">
        <f>C62*E62/$C$17</f>
        <v>28.636363636363637</v>
      </c>
      <c r="H62" s="71" t="s">
        <v>3</v>
      </c>
      <c r="I62" s="53">
        <f>C62-G62</f>
        <v>61.36363636363636</v>
      </c>
      <c r="J62" s="72" t="s">
        <v>3</v>
      </c>
      <c r="K62" s="4" t="s">
        <v>33</v>
      </c>
      <c r="L62" s="4"/>
    </row>
    <row r="63" spans="1:12">
      <c r="A63" s="1"/>
      <c r="B63" s="75" t="s">
        <v>84</v>
      </c>
      <c r="C63" s="76">
        <v>0.5</v>
      </c>
      <c r="D63" s="77" t="s">
        <v>3</v>
      </c>
      <c r="E63" s="78">
        <v>120</v>
      </c>
      <c r="F63" s="79" t="s">
        <v>17</v>
      </c>
      <c r="G63" s="70">
        <f>C63*E63/$C$17</f>
        <v>0.13636363636363635</v>
      </c>
      <c r="H63" s="71" t="s">
        <v>3</v>
      </c>
      <c r="I63" s="53">
        <f>C63-G63</f>
        <v>0.36363636363636365</v>
      </c>
      <c r="J63" s="72" t="s">
        <v>3</v>
      </c>
      <c r="K63" s="74" t="s">
        <v>36</v>
      </c>
      <c r="L63" s="74" t="s">
        <v>85</v>
      </c>
    </row>
    <row r="64" spans="1:12" ht="15" thickBot="1">
      <c r="A64" s="1"/>
      <c r="B64" s="75" t="s">
        <v>86</v>
      </c>
      <c r="C64" s="76">
        <v>1</v>
      </c>
      <c r="D64" s="77" t="s">
        <v>3</v>
      </c>
      <c r="E64" s="78">
        <v>120</v>
      </c>
      <c r="F64" s="79" t="s">
        <v>17</v>
      </c>
      <c r="G64" s="70">
        <f t="shared" ref="G64" si="4">C64*E64/$C$17</f>
        <v>0.27272727272727271</v>
      </c>
      <c r="H64" s="71" t="s">
        <v>3</v>
      </c>
      <c r="I64" s="53">
        <f t="shared" ref="I64" si="5">C64-G64</f>
        <v>0.72727272727272729</v>
      </c>
      <c r="J64" s="72" t="s">
        <v>3</v>
      </c>
      <c r="K64" s="74" t="s">
        <v>36</v>
      </c>
      <c r="L64" s="74" t="s">
        <v>85</v>
      </c>
    </row>
    <row r="65" spans="1:12" ht="15" thickBot="1">
      <c r="A65" s="36"/>
      <c r="B65" s="56" t="s">
        <v>87</v>
      </c>
      <c r="C65" s="57">
        <f>SUM(C30:C64)</f>
        <v>755.00000000000011</v>
      </c>
      <c r="D65" s="58" t="s">
        <v>3</v>
      </c>
      <c r="E65" s="81"/>
      <c r="F65" s="60" t="s">
        <v>30</v>
      </c>
      <c r="G65" s="82">
        <f>SUM(G30:G64)</f>
        <v>714.96363636363628</v>
      </c>
      <c r="H65" s="62" t="s">
        <v>3</v>
      </c>
      <c r="I65" s="63">
        <f>SUM(I30:I64)</f>
        <v>40.036363636363646</v>
      </c>
      <c r="J65" s="64" t="s">
        <v>3</v>
      </c>
      <c r="K65" s="4"/>
      <c r="L65" s="4"/>
    </row>
    <row r="66" spans="1:12" ht="15" thickBot="1">
      <c r="A66" s="1"/>
      <c r="B66" s="1"/>
      <c r="C66" s="65"/>
      <c r="D66" s="66"/>
      <c r="E66" s="65"/>
      <c r="F66" s="1"/>
      <c r="G66" s="65"/>
      <c r="H66" s="66"/>
      <c r="I66" s="65"/>
      <c r="J66" s="2"/>
      <c r="K66" s="46"/>
      <c r="L66" s="46"/>
    </row>
    <row r="67" spans="1:12" ht="15" thickBot="1">
      <c r="A67" s="1"/>
      <c r="B67" s="9" t="s">
        <v>88</v>
      </c>
      <c r="C67" s="10"/>
      <c r="D67" s="11"/>
      <c r="E67" s="65"/>
      <c r="F67" s="1"/>
      <c r="G67" s="65"/>
      <c r="H67" s="66"/>
      <c r="I67" s="65"/>
      <c r="J67" s="2"/>
      <c r="K67" s="4"/>
      <c r="L67" s="4"/>
    </row>
    <row r="68" spans="1:12">
      <c r="A68" s="1"/>
      <c r="B68" s="83" t="s">
        <v>89</v>
      </c>
      <c r="C68" s="84">
        <f>C5</f>
        <v>4000</v>
      </c>
      <c r="D68" s="85" t="s">
        <v>3</v>
      </c>
      <c r="E68" s="65"/>
      <c r="F68" s="1"/>
      <c r="G68" s="65"/>
      <c r="H68" s="66"/>
      <c r="I68" s="65"/>
      <c r="J68" s="2"/>
      <c r="K68" s="4"/>
      <c r="L68" s="4"/>
    </row>
    <row r="69" spans="1:12">
      <c r="A69" s="1"/>
      <c r="B69" s="86" t="s">
        <v>90</v>
      </c>
      <c r="C69" s="87">
        <f>-C11</f>
        <v>-2975</v>
      </c>
      <c r="D69" s="88" t="s">
        <v>3</v>
      </c>
      <c r="E69" s="65"/>
      <c r="F69" s="1"/>
      <c r="G69" s="65"/>
      <c r="H69" s="66"/>
      <c r="I69" s="65"/>
      <c r="J69" s="2"/>
      <c r="K69" s="4"/>
      <c r="L69" s="4"/>
    </row>
    <row r="70" spans="1:12">
      <c r="A70" s="1"/>
      <c r="B70" s="86" t="s">
        <v>91</v>
      </c>
      <c r="C70" s="87">
        <f>-C26</f>
        <v>-170</v>
      </c>
      <c r="D70" s="88" t="s">
        <v>3</v>
      </c>
      <c r="E70" s="65"/>
      <c r="F70" s="1"/>
      <c r="G70" s="65"/>
      <c r="H70" s="66"/>
      <c r="I70" s="65"/>
      <c r="J70" s="2"/>
      <c r="K70" s="4"/>
      <c r="L70" s="4"/>
    </row>
    <row r="71" spans="1:12" ht="15" thickBot="1">
      <c r="A71" s="1"/>
      <c r="B71" s="89" t="s">
        <v>92</v>
      </c>
      <c r="C71" s="90">
        <f>-C65</f>
        <v>-755.00000000000011</v>
      </c>
      <c r="D71" s="91" t="s">
        <v>3</v>
      </c>
      <c r="E71" s="65"/>
      <c r="F71" s="1"/>
      <c r="G71" s="65"/>
      <c r="H71" s="66"/>
      <c r="I71" s="65"/>
      <c r="J71" s="2"/>
      <c r="K71" s="4"/>
      <c r="L71" s="4"/>
    </row>
    <row r="72" spans="1:12" ht="15" thickBot="1">
      <c r="A72" s="92"/>
      <c r="B72" s="93" t="str">
        <f>IF(C72&lt;0,"Achtung! Gesamtgewicht überschritten um","ergibt Zuladungsreserve Fahrzeug")</f>
        <v>ergibt Zuladungsreserve Fahrzeug</v>
      </c>
      <c r="C72" s="94">
        <f>SUM(C68:C71)</f>
        <v>99.999999999999886</v>
      </c>
      <c r="D72" s="95" t="s">
        <v>3</v>
      </c>
      <c r="E72" s="96"/>
      <c r="F72" s="92"/>
      <c r="G72" s="97"/>
      <c r="H72" s="4"/>
      <c r="I72" s="97"/>
      <c r="J72" s="4"/>
      <c r="K72" s="4"/>
      <c r="L72" s="4"/>
    </row>
    <row r="73" spans="1:12" ht="15" thickBot="1">
      <c r="A73" s="92"/>
      <c r="B73" s="1"/>
      <c r="C73" s="65"/>
      <c r="D73" s="66"/>
      <c r="E73" s="96"/>
      <c r="F73" s="92"/>
      <c r="G73" s="97"/>
      <c r="H73" s="4"/>
      <c r="I73" s="97"/>
      <c r="J73" s="4"/>
      <c r="K73" s="4"/>
      <c r="L73" s="4"/>
    </row>
    <row r="74" spans="1:12" ht="15" thickBot="1">
      <c r="A74" s="92"/>
      <c r="B74" s="9" t="s">
        <v>93</v>
      </c>
      <c r="C74" s="10"/>
      <c r="D74" s="11"/>
      <c r="E74" s="96"/>
      <c r="F74" s="92"/>
      <c r="G74" s="97"/>
      <c r="H74" s="4"/>
      <c r="I74" s="97"/>
      <c r="J74" s="4"/>
      <c r="K74" s="4"/>
      <c r="L74" s="4"/>
    </row>
    <row r="75" spans="1:12">
      <c r="A75" s="1"/>
      <c r="B75" s="98" t="s">
        <v>94</v>
      </c>
      <c r="C75" s="99">
        <f>C7</f>
        <v>1850</v>
      </c>
      <c r="D75" s="100" t="s">
        <v>3</v>
      </c>
      <c r="E75" s="65"/>
      <c r="F75" s="1"/>
      <c r="G75" s="3"/>
      <c r="H75" s="2"/>
      <c r="I75" s="3"/>
      <c r="J75" s="2"/>
      <c r="K75" s="4"/>
      <c r="L75" s="4"/>
    </row>
    <row r="76" spans="1:12">
      <c r="A76" s="1"/>
      <c r="B76" s="101" t="s">
        <v>95</v>
      </c>
      <c r="C76" s="102">
        <f>-C12</f>
        <v>-1650</v>
      </c>
      <c r="D76" s="103" t="s">
        <v>3</v>
      </c>
      <c r="E76" s="1"/>
      <c r="F76" s="1"/>
      <c r="G76" s="3"/>
      <c r="H76" s="2"/>
      <c r="I76" s="3"/>
      <c r="J76" s="2"/>
      <c r="K76" s="4"/>
      <c r="L76" s="4"/>
    </row>
    <row r="77" spans="1:12">
      <c r="A77" s="1"/>
      <c r="B77" s="104" t="s">
        <v>91</v>
      </c>
      <c r="C77" s="102">
        <f>-I26</f>
        <v>-123.63636363636363</v>
      </c>
      <c r="D77" s="103" t="s">
        <v>3</v>
      </c>
      <c r="E77" s="1"/>
      <c r="F77" s="1"/>
      <c r="G77" s="3"/>
      <c r="H77" s="2"/>
      <c r="I77" s="3"/>
      <c r="J77" s="2"/>
      <c r="K77" s="4"/>
      <c r="L77" s="4"/>
    </row>
    <row r="78" spans="1:12" ht="15" thickBot="1">
      <c r="A78" s="1"/>
      <c r="B78" s="105" t="s">
        <v>92</v>
      </c>
      <c r="C78" s="106">
        <f>-I65</f>
        <v>-40.036363636363646</v>
      </c>
      <c r="D78" s="107" t="s">
        <v>3</v>
      </c>
      <c r="E78" s="1"/>
      <c r="F78" s="1"/>
      <c r="G78" s="3"/>
      <c r="H78" s="2"/>
      <c r="I78" s="3"/>
      <c r="J78" s="2"/>
      <c r="K78" s="4"/>
      <c r="L78" s="4"/>
    </row>
    <row r="79" spans="1:12" ht="15" thickBot="1">
      <c r="A79" s="92"/>
      <c r="B79" s="93" t="str">
        <f>IF(C79&lt;0,"Achtung! Vorderachslast überschritten um","ergibt Zuladungsreserve Vorderachse")</f>
        <v>ergibt Zuladungsreserve Vorderachse</v>
      </c>
      <c r="C79" s="94">
        <f>SUM(C75:C78)</f>
        <v>36.327272727272728</v>
      </c>
      <c r="D79" s="95" t="s">
        <v>3</v>
      </c>
      <c r="E79" s="96"/>
      <c r="F79" s="92"/>
      <c r="G79" s="97"/>
      <c r="H79" s="4"/>
      <c r="I79" s="97"/>
      <c r="J79" s="4"/>
      <c r="K79" s="4"/>
      <c r="L79" s="4"/>
    </row>
    <row r="80" spans="1:12" ht="15" thickBot="1">
      <c r="A80" s="92"/>
      <c r="B80" s="1"/>
      <c r="C80" s="65"/>
      <c r="D80" s="66"/>
      <c r="E80" s="96"/>
      <c r="F80" s="92"/>
      <c r="G80" s="97"/>
      <c r="H80" s="4"/>
      <c r="I80" s="97"/>
      <c r="J80" s="4"/>
      <c r="K80" s="4"/>
      <c r="L80" s="4"/>
    </row>
    <row r="81" spans="1:12" ht="15" thickBot="1">
      <c r="A81" s="92"/>
      <c r="B81" s="9" t="s">
        <v>96</v>
      </c>
      <c r="C81" s="10"/>
      <c r="D81" s="11"/>
      <c r="E81" s="96"/>
      <c r="F81" s="92"/>
      <c r="G81" s="97"/>
      <c r="H81" s="4"/>
      <c r="I81" s="97"/>
      <c r="J81" s="4"/>
      <c r="K81" s="4"/>
      <c r="L81" s="4"/>
    </row>
    <row r="82" spans="1:12">
      <c r="A82" s="1"/>
      <c r="B82" s="108" t="s">
        <v>97</v>
      </c>
      <c r="C82" s="109">
        <f>C8</f>
        <v>2200</v>
      </c>
      <c r="D82" s="110" t="s">
        <v>3</v>
      </c>
      <c r="E82" s="65"/>
      <c r="F82" s="1"/>
      <c r="G82" s="3"/>
      <c r="H82" s="2"/>
      <c r="I82" s="3"/>
      <c r="J82" s="2"/>
      <c r="K82" s="4"/>
      <c r="L82" s="4"/>
    </row>
    <row r="83" spans="1:12">
      <c r="A83" s="1"/>
      <c r="B83" s="111" t="s">
        <v>98</v>
      </c>
      <c r="C83" s="112">
        <f>-C13</f>
        <v>-1325</v>
      </c>
      <c r="D83" s="113" t="s">
        <v>3</v>
      </c>
      <c r="E83" s="1"/>
      <c r="F83" s="1"/>
      <c r="G83" s="3"/>
      <c r="H83" s="2"/>
      <c r="I83" s="3"/>
      <c r="J83" s="2"/>
      <c r="K83" s="4"/>
      <c r="L83" s="4"/>
    </row>
    <row r="84" spans="1:12">
      <c r="A84" s="1"/>
      <c r="B84" s="114" t="s">
        <v>91</v>
      </c>
      <c r="C84" s="112">
        <f>-G26</f>
        <v>-46.36363636363636</v>
      </c>
      <c r="D84" s="113" t="s">
        <v>3</v>
      </c>
      <c r="E84" s="1"/>
      <c r="F84" s="1"/>
      <c r="G84" s="3"/>
      <c r="H84" s="2"/>
      <c r="I84" s="3"/>
      <c r="J84" s="2"/>
      <c r="K84" s="4"/>
      <c r="L84" s="4"/>
    </row>
    <row r="85" spans="1:12" ht="15" thickBot="1">
      <c r="A85" s="1"/>
      <c r="B85" s="115" t="s">
        <v>92</v>
      </c>
      <c r="C85" s="28">
        <f>-G65</f>
        <v>-714.96363636363628</v>
      </c>
      <c r="D85" s="116" t="s">
        <v>3</v>
      </c>
      <c r="E85" s="1"/>
      <c r="F85" s="1"/>
      <c r="G85" s="3"/>
      <c r="H85" s="2"/>
      <c r="I85" s="3"/>
      <c r="J85" s="2"/>
      <c r="K85" s="4"/>
      <c r="L85" s="4"/>
    </row>
    <row r="86" spans="1:12" ht="15" thickBot="1">
      <c r="A86" s="92"/>
      <c r="B86" s="93" t="str">
        <f>IF(C86&lt;0,"Achtung! Hinterachslast überschritten um","ergibt Zuladungsreserve Hinterachse")</f>
        <v>ergibt Zuladungsreserve Hinterachse</v>
      </c>
      <c r="C86" s="94">
        <f>SUM(C82:C85)</f>
        <v>113.67272727272734</v>
      </c>
      <c r="D86" s="95" t="s">
        <v>3</v>
      </c>
      <c r="E86" s="96"/>
      <c r="F86" s="92"/>
      <c r="G86" s="97"/>
      <c r="H86" s="4"/>
      <c r="I86" s="97"/>
      <c r="J86" s="4"/>
      <c r="K86" s="4"/>
      <c r="L86" s="4"/>
    </row>
  </sheetData>
  <conditionalFormatting sqref="C72 C86 C79">
    <cfRule type="cellIs" dxfId="0" priority="1" stopIfTrue="1" operator="lessThanOrEqual">
      <formula>0</formula>
    </cfRule>
  </conditionalFormatting>
  <pageMargins left="0.64" right="0.47" top="0.47" bottom="0.32" header="0.31496062992125984" footer="0.31496062992125984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Roller;kl.Schlauchboot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Kurzfurz</dc:creator>
  <cp:lastModifiedBy>Kurzfurz</cp:lastModifiedBy>
  <dcterms:created xsi:type="dcterms:W3CDTF">2020-04-15T14:55:04Z</dcterms:created>
  <dcterms:modified xsi:type="dcterms:W3CDTF">2020-04-15T14:55:57Z</dcterms:modified>
</cp:coreProperties>
</file>